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993" documentId="120_S{2AC9BD13-BADA-5192-A53E-5A8FF88502F6}" xr6:coauthVersionLast="47" xr6:coauthVersionMax="47" xr10:uidLastSave="{A30BF96A-8B9B-4B0E-A1E1-90050BAB4CE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L9" i="1"/>
  <c r="L10" i="1"/>
  <c r="J3" i="1"/>
  <c r="J4" i="1"/>
  <c r="J5" i="1"/>
  <c r="J6" i="1"/>
  <c r="J7" i="1"/>
  <c r="J8" i="1"/>
  <c r="J9" i="1"/>
  <c r="J10" i="1"/>
  <c r="I3" i="1"/>
  <c r="I4" i="1"/>
  <c r="I5" i="1"/>
  <c r="I6" i="1"/>
  <c r="I7" i="1"/>
  <c r="I8" i="1"/>
  <c r="I9" i="1"/>
  <c r="I10" i="1"/>
  <c r="G3" i="1"/>
  <c r="G4" i="1"/>
  <c r="G5" i="1"/>
  <c r="G6" i="1"/>
  <c r="G7" i="1"/>
  <c r="G8" i="1"/>
  <c r="G9" i="1"/>
  <c r="G10" i="1"/>
  <c r="B3" i="1"/>
  <c r="B4" i="1"/>
  <c r="B5" i="1"/>
  <c r="B6" i="1"/>
  <c r="B7" i="1"/>
  <c r="B8" i="1"/>
  <c r="B9" i="1"/>
  <c r="B10"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<sst xmlns="http://schemas.openxmlformats.org/spreadsheetml/2006/main" count="180317" uniqueCount="39142">
  <si>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</si>
  <si>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</si>
  <si>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</si>
  <si>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</si>
  <si>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</si>
  <si>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</si>
  <si>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</si>
  <si>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</si>
  <si>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</si>
  <si>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</si>
  <si>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</si>
  <si>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</si>
  <si>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</si>
  <si>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</si>
  <si>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</si>
  <si>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</si>
  <si>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</si>
  <si>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</si>
  <si>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</si>
  <si>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</si>
  <si>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</si>
  <si>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</si>
  <si>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</si>
  <si>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</si>
  <si>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</si>
  <si>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</si>
  <si>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</si>
  <si>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</si>
  <si>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</si>
  <si>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</si>
  <si>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</si>
  <si>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</si>
  <si>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</si>
  <si>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</si>
  <si>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</si>
  <si>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</si>
  <si>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</si>
  <si>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</si>
  <si>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</si>
  <si>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</si>
  <si>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</si>
  <si>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</si>
  <si>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</si>
  <si>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</si>
  <si>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</si>
  <si>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</si>
  <si>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</si>
  <si>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</si>
  <si>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</si>
  <si>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</si>
  <si>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</si>
  <si>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</si>
  <si>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</si>
  <si>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</si>
  <si>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</si>
  <si>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</si>
  <si>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</si>
  <si>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</si>
  <si>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</si>
  <si>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</si>
  <si>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</si>
  <si>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</si>
  <si>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</si>
  <si>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</si>
  <si>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</si>
  <si>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</si>
  <si>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</si>
  <si>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</si>
  <si>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</si>
  <si>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</si>
  <si>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</si>
  <si>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</si>
  <si>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</si>
  <si>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</si>
  <si>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</si>
  <si>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</si>
  <si>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</si>
  <si>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</si>
  <si>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</si>
  <si>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</si>
  <si>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</si>
  <si>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</si>
  <si>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</si>
  <si>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</si>
  <si>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</si>
  <si>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</si>
  <si>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</si>
  <si>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</si>
  <si>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</si>
  <si>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</si>
  <si>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</si>
  <si>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</si>
  <si>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</si>
  <si>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</si>
  <si>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</si>
  <si>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</si>
  <si>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</si>
  <si>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</si>
  <si>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</si>
  <si>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</si>
  <si>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</si>
  <si>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</si>
  <si>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</si>
  <si>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</si>
  <si>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</si>
  <si>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</si>
  <si>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</si>
  <si>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</si>
  <si>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</si>
  <si>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</si>
  <si>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</si>
  <si>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</si>
  <si>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</si>
  <si>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</si>
  <si>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</si>
  <si>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</si>
  <si>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</si>
  <si>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</si>
  <si>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</si>
  <si>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</si>
  <si>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</si>
  <si>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</si>
  <si>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</si>
  <si>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</si>
  <si>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</si>
  <si>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</si>
  <si>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</si>
  <si>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</si>
  <si>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</si>
  <si>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</si>
  <si>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</si>
  <si>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</si>
  <si>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</si>
  <si>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</si>
  <si>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</si>
  <si>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</si>
  <si>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</si>
  <si>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</si>
  <si>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</si>
  <si>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</si>
  <si>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</si>
  <si>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</si>
  <si>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</si>
  <si>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</si>
  <si>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</si>
  <si>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</si>
  <si>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</si>
  <si>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</si>
  <si>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</si>
  <si>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</si>
  <si>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</si>
  <si>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</si>
  <si>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</si>
  <si>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</si>
  <si>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</si>
  <si>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</si>
  <si>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</si>
  <si>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</si>
  <si>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</si>
  <si>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</si>
  <si>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</si>
  <si>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</si>
  <si>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</si>
  <si>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</si>
  <si>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</si>
  <si>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</si>
  <si>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</si>
  <si>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</si>
  <si>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</si>
  <si>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</si>
  <si>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</si>
  <si>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</si>
  <si>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</si>
  <si>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</si>
  <si>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</si>
  <si>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</si>
  <si>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</si>
  <si>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</si>
  <si>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</si>
  <si>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</si>
  <si>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</si>
  <si>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</si>
  <si>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</si>
  <si>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</si>
  <si>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</si>
  <si>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</si>
  <si>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</si>
  <si>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</si>
  <si>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</si>
  <si>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</si>
  <si>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</si>
  <si>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</si>
  <si>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</si>
  <si>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</si>
  <si>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</si>
  <si>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</si>
  <si>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</si>
  <si>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</si>
  <si>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</si>
  <si>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</si>
  <si>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</si>
  <si>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</si>
  <si>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</si>
  <si>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</si>
  <si>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</si>
  <si>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</si>
  <si>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</si>
  <si>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</si>
  <si>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</si>
  <si>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</si>
  <si>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</si>
  <si>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</si>
  <si>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</si>
  <si>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</si>
  <si>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</si>
  <si>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</si>
  <si>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</si>
  <si>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</si>
  <si>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</si>
  <si>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</si>
  <si>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</si>
  <si>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</si>
  <si>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</si>
  <si>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</si>
  <si>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</si>
  <si>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</si>
  <si>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</si>
  <si>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</si>
  <si>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</si>
  <si>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</si>
  <si>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</si>
  <si>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</si>
  <si>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</si>
  <si>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</si>
  <si>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</si>
  <si>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</si>
  <si>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</si>
  <si>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</si>
  <si>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</si>
  <si>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</si>
  <si>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</si>
  <si>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</si>
  <si>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</si>
  <si>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</si>
  <si>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</si>
  <si>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</si>
  <si>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</si>
  <si>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</si>
  <si>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</si>
  <si>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</si>
  <si>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</si>
  <si>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</si>
  <si>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</si>
  <si>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</si>
  <si>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</si>
  <si>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</si>
  <si>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</si>
  <si>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</si>
  <si>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</si>
  <si>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</si>
  <si>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</si>
  <si>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</si>
  <si>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</si>
  <si>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</si>
  <si>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</si>
  <si>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</si>
  <si>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</si>
  <si>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</si>
  <si>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</si>
  <si>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</si>
  <si>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</si>
  <si>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</si>
  <si>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</si>
  <si>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</si>
  <si>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</si>
  <si>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</si>
  <si>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</si>
  <si>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</si>
  <si>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</si>
  <si>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</si>
  <si>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</si>
  <si>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</si>
  <si>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</si>
  <si>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</si>
  <si>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</si>
  <si>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</si>
  <si>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</si>
  <si>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</si>
  <si>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</si>
  <si>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</si>
  <si>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</si>
  <si>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</si>
  <si>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</si>
  <si>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</si>
  <si>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</si>
  <si>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</si>
  <si>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</si>
  <si>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</si>
  <si>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</si>
  <si>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</si>
  <si>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</si>
  <si>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</si>
  <si>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</si>
  <si>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</si>
  <si>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</si>
  <si>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</si>
  <si>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</si>
  <si>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</si>
  <si>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</si>
  <si>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</si>
  <si>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</si>
  <si>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</si>
  <si>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</si>
  <si>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</si>
  <si>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</si>
  <si>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</si>
  <si>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</si>
  <si>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</si>
  <si>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</si>
  <si>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</si>
  <si>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</si>
  <si>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</si>
  <si>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</si>
  <si>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</si>
  <si>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</si>
  <si>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</si>
  <si>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</si>
  <si>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</si>
  <si>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</si>
  <si>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</si>
  <si>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</si>
  <si>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</si>
  <si>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</si>
  <si>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</si>
  <si>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</si>
  <si>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</si>
  <si>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</si>
  <si>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</si>
  <si>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</si>
  <si>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</si>
  <si>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</si>
  <si>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</si>
  <si>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</si>
  <si>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</si>
  <si>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</si>
  <si>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</si>
  <si>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</si>
  <si>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</si>
  <si>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</si>
  <si>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</si>
  <si>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</si>
  <si>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</si>
  <si>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</si>
  <si>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</si>
  <si>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</si>
  <si>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</si>
  <si>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</si>
  <si>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</si>
  <si>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</si>
  <si>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</si>
  <si>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</si>
  <si>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</si>
  <si>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</si>
  <si>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</si>
  <si>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</si>
  <si>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</si>
  <si>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</si>
  <si>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</si>
  <si>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</si>
  <si>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</si>
  <si>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</si>
  <si>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</si>
  <si>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</si>
  <si>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</si>
  <si>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</si>
  <si>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</si>
  <si>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</si>
  <si>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</si>
  <si>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</si>
  <si>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</si>
  <si>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</si>
  <si>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</si>
  <si>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</si>
  <si>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</si>
  <si>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</si>
  <si>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</si>
  <si>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</si>
  <si>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</si>
  <si>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</si>
  <si>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</si>
  <si>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</si>
  <si>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</si>
  <si>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</si>
  <si>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</si>
  <si>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</si>
  <si>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</si>
  <si>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</si>
  <si>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</si>
  <si>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</si>
  <si>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</si>
  <si>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</si>
  <si>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</si>
  <si>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</si>
  <si>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</si>
  <si>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</si>
  <si>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</si>
  <si>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</si>
  <si>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</si>
  <si>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</si>
  <si>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</si>
  <si>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</si>
  <si>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</si>
  <si>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</si>
  <si>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</si>
  <si>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</si>
  <si>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</si>
  <si>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</si>
  <si>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</si>
  <si>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</si>
  <si>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</si>
  <si>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</si>
  <si>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</si>
  <si>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</si>
  <si>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</si>
  <si>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</si>
  <si>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</si>
  <si>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</si>
  <si>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</si>
  <si>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</si>
  <si>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</si>
  <si>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</si>
  <si>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</si>
  <si>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</si>
  <si>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</si>
  <si>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</si>
  <si>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</si>
  <si>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</si>
  <si>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</si>
  <si>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</si>
  <si>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</si>
  <si>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</si>
  <si>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</si>
  <si>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</si>
  <si>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</si>
  <si>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</si>
  <si>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</si>
  <si>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</si>
  <si>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</si>
  <si>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</si>
  <si>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</si>
  <si>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</si>
  <si>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</si>
  <si>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</si>
  <si>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</si>
  <si>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</si>
  <si>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</si>
  <si>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</si>
  <si>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</si>
  <si>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</si>
  <si>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</si>
  <si>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</si>
  <si>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</si>
  <si>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</si>
  <si>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</si>
  <si>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</si>
  <si>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</si>
  <si>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</si>
  <si>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</si>
  <si>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</si>
  <si>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</si>
  <si>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</si>
  <si>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</si>
  <si>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</si>
  <si>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</si>
  <si>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</si>
  <si>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</si>
  <si>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</si>
  <si>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</si>
  <si>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</si>
  <si>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</si>
  <si>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</si>
  <si>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</si>
  <si>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</si>
  <si>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</si>
  <si>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</si>
  <si>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</si>
  <si>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</si>
  <si>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</si>
  <si>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</si>
  <si>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</si>
  <si>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</si>
  <si>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</si>
  <si>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</si>
  <si>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</si>
  <si>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</si>
  <si>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</si>
  <si>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</si>
  <si>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</si>
  <si>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</si>
  <si>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</si>
  <si>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</si>
  <si>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</si>
  <si>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</si>
  <si>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</si>
  <si>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</si>
  <si>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</si>
  <si>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</si>
  <si>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</si>
  <si>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</si>
  <si>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</si>
  <si>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</si>
  <si>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</si>
  <si>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</si>
  <si>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</si>
  <si>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</si>
  <si>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</si>
  <si>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</si>
  <si>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</si>
  <si>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</si>
  <si>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</si>
  <si>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</si>
  <si>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</si>
  <si>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</si>
  <si>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</si>
  <si>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</si>
  <si>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</si>
  <si>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</si>
  <si>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</si>
  <si>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</si>
  <si>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</si>
  <si>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</si>
  <si>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</si>
  <si>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</si>
  <si>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</si>
  <si>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</si>
  <si>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</si>
  <si>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</si>
  <si>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</si>
  <si>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</si>
  <si>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</si>
  <si>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</si>
  <si>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</si>
  <si>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</si>
  <si>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</si>
  <si>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</si>
  <si>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</si>
  <si>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</si>
  <si>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</si>
  <si>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</si>
  <si>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</si>
  <si>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</si>
  <si>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</si>
  <si>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</si>
  <si>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</si>
  <si>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</si>
  <si>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</si>
  <si>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</si>
  <si>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</si>
  <si>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</si>
  <si>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</si>
  <si>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</si>
  <si>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</si>
  <si>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</si>
  <si>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</si>
  <si>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</si>
  <si>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</si>
  <si>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</si>
  <si>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</si>
  <si>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</si>
  <si>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</si>
  <si>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</si>
  <si>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</si>
  <si>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</si>
  <si>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</si>
  <si>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</si>
  <si>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</si>
  <si>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</si>
  <si>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</si>
  <si>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</si>
  <si>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</si>
  <si>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</si>
  <si>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</si>
  <si>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</si>
  <si>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</si>
  <si>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</si>
  <si>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</si>
  <si>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</si>
  <si>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</si>
  <si>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</si>
  <si>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</si>
  <si>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</si>
  <si>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</si>
  <si>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</si>
  <si>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</si>
  <si>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</si>
  <si>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</si>
  <si>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</si>
  <si>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</si>
  <si>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</si>
  <si>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</si>
  <si>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</si>
  <si>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</si>
  <si>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</si>
  <si>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</si>
  <si>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</si>
  <si>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</si>
  <si>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</si>
  <si>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</si>
  <si>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</si>
  <si>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</si>
  <si>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</si>
  <si>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</si>
  <si>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</si>
  <si>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</si>
  <si>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</si>
  <si>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</si>
  <si>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</si>
  <si>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</si>
  <si>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</si>
  <si>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</si>
  <si>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</si>
  <si>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</si>
  <si>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</si>
  <si>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</si>
  <si>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</si>
  <si>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</si>
  <si>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</si>
  <si>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</si>
  <si>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</si>
  <si>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</si>
  <si>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</si>
  <si>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</si>
  <si>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</si>
  <si>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</si>
  <si>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</si>
  <si>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</si>
  <si>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</si>
  <si>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</si>
  <si>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</si>
  <si>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</si>
  <si>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</si>
  <si>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</si>
  <si>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</si>
  <si>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</si>
  <si>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</si>
  <si>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</si>
  <si>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</si>
  <si>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</si>
  <si>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</si>
  <si>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</si>
  <si>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</si>
  <si>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</si>
  <si>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</si>
  <si>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</si>
  <si>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</si>
  <si>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</si>
  <si>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</si>
  <si>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</si>
  <si>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</si>
  <si>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</si>
  <si>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</si>
  <si>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</si>
  <si>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</si>
  <si>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</si>
  <si>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</si>
  <si>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</si>
  <si>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</si>
  <si>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</si>
  <si>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</si>
  <si>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</si>
  <si>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</si>
  <si>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</si>
  <si>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</si>
  <si>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</si>
  <si>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</si>
  <si>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</si>
  <si>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</si>
  <si>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</si>
  <si>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</si>
  <si>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</si>
  <si>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</si>
  <si>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</si>
  <si>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</si>
  <si>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</si>
  <si>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</si>
  <si>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</si>
  <si>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</si>
  <si>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</si>
  <si>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</si>
  <si>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</si>
  <si>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</si>
  <si>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</si>
  <si>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</si>
  <si>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</si>
  <si>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</si>
  <si>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</si>
  <si>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</si>
  <si>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</si>
  <si>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</si>
  <si>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</si>
  <si>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</si>
  <si>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</si>
  <si>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</si>
  <si>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</si>
  <si>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</si>
  <si>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</si>
  <si>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</si>
  <si>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</si>
  <si>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</si>
  <si>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</si>
  <si>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</si>
  <si>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</si>
  <si>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</si>
  <si>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</si>
  <si>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</si>
  <si>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</si>
  <si>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</si>
  <si>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</si>
  <si>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</si>
  <si>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</si>
  <si>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</si>
  <si>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</si>
  <si>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</si>
  <si>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</si>
  <si>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</si>
  <si>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</si>
  <si>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</si>
  <si>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</si>
  <si>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</si>
  <si>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</si>
  <si>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</si>
  <si>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</si>
  <si>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</si>
  <si>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</si>
  <si>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</si>
  <si>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</si>
  <si>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</si>
  <si>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</si>
  <si>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</si>
  <si>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</si>
  <si>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</si>
  <si>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</si>
  <si>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</si>
  <si>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</si>
  <si>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</si>
  <si>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</si>
  <si>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</si>
  <si>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</si>
  <si>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</si>
  <si>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</si>
  <si>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</si>
  <si>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</si>
  <si>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</si>
  <si>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</si>
  <si>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</si>
  <si>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</si>
  <si>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</si>
  <si>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</si>
  <si>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</si>
  <si>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</si>
  <si>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</si>
  <si>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</si>
  <si>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</si>
  <si>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</si>
  <si>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</si>
  <si>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</si>
  <si>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</si>
  <si>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</si>
  <si>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</si>
  <si>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</si>
  <si>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</si>
  <si>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</si>
  <si>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</si>
  <si>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</si>
  <si>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</si>
  <si>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</si>
  <si>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</si>
  <si>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</si>
  <si>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</si>
  <si>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</si>
  <si>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</si>
  <si>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</si>
  <si>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</si>
  <si>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</si>
  <si>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</si>
  <si>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</si>
  <si>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</si>
  <si>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</si>
  <si>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</si>
  <si>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</si>
  <si>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</si>
  <si>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</si>
  <si>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</si>
  <si>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</si>
  <si>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</si>
  <si>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</si>
  <si>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</si>
  <si>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</si>
  <si>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</si>
  <si>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</si>
  <si>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</si>
  <si>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</si>
  <si>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</si>
  <si>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</si>
  <si>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</si>
  <si>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</si>
  <si>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</si>
  <si>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</si>
  <si>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</si>
  <si>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</si>
  <si>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</si>
  <si>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</si>
  <si>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</si>
  <si>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</si>
  <si>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</si>
  <si>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</si>
  <si>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</si>
  <si>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</si>
  <si>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</si>
  <si>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</si>
  <si>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</si>
  <si>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</si>
  <si>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</si>
  <si>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</si>
  <si>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</si>
  <si>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</si>
  <si>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</si>
  <si>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</si>
  <si>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</si>
  <si>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</si>
  <si>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</si>
  <si>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</si>
  <si>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</si>
  <si>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</si>
  <si>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</si>
  <si>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</si>
  <si>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</si>
  <si>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</si>
  <si>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</si>
  <si>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</si>
  <si>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</si>
  <si>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</si>
  <si>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</si>
  <si>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</si>
  <si>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</si>
  <si>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</si>
  <si>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</si>
  <si>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</si>
  <si>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</si>
  <si>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</si>
  <si>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</si>
  <si>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</si>
  <si>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</si>
  <si>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</si>
  <si>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</si>
  <si>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</si>
  <si>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</si>
  <si>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</si>
  <si>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</si>
  <si>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</si>
  <si>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</si>
  <si>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</si>
  <si>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</si>
  <si>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</si>
  <si>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</si>
  <si>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</si>
  <si>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</si>
  <si>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</si>
  <si>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</si>
  <si>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</si>
  <si>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</si>
  <si>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</si>
  <si>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</si>
  <si>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</si>
  <si>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</si>
  <si>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</si>
  <si>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</si>
  <si>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</si>
  <si>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</si>
  <si>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</si>
  <si>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</si>
  <si>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</si>
  <si>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</si>
  <si>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</si>
  <si>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</si>
  <si>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</si>
  <si>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</si>
  <si>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</si>
  <si>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</si>
  <si>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</si>
  <si>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</si>
  <si>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</si>
  <si>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</si>
  <si>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</si>
  <si>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</si>
  <si>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</si>
  <si>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</si>
  <si>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</si>
  <si>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</si>
  <si>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</si>
  <si>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</si>
  <si>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</si>
  <si>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</si>
  <si>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</si>
  <si>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</si>
  <si>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</si>
  <si>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</si>
  <si>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</si>
  <si>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</si>
  <si>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</si>
  <si>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</si>
  <si>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</si>
  <si>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</si>
  <si>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</si>
  <si>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</si>
  <si>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</si>
  <si>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</si>
  <si>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</si>
  <si>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</si>
  <si>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</si>
  <si>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</si>
  <si>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</si>
  <si>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</si>
  <si>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</si>
  <si>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</si>
  <si>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</si>
  <si>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</si>
  <si>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</si>
  <si>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</si>
  <si>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</si>
  <si>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</si>
  <si>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</si>
  <si>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</si>
  <si>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</si>
  <si>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</si>
  <si>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</si>
  <si>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</si>
  <si>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</si>
  <si>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</si>
  <si>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</si>
  <si>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</si>
  <si>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</si>
  <si>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</si>
  <si>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</si>
  <si>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</si>
  <si>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</si>
  <si>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</si>
  <si>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</si>
  <si>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</si>
  <si>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</si>
  <si>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</si>
  <si>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</si>
  <si>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</si>
  <si>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</si>
  <si>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</si>
  <si>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</si>
  <si>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</si>
  <si>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</si>
  <si>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</si>
  <si>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</si>
  <si>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</si>
  <si>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</si>
  <si>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</si>
  <si>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</si>
  <si>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</si>
  <si>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</si>
  <si>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</si>
  <si>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</si>
  <si>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</si>
  <si>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</si>
  <si>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</si>
  <si>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</si>
  <si>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</si>
  <si>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</si>
  <si>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</si>
  <si>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</si>
  <si>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</si>
  <si>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</si>
  <si>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</si>
  <si>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</si>
  <si>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</si>
  <si>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</si>
  <si>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</si>
  <si>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</si>
  <si>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</si>
  <si>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</si>
  <si>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</si>
  <si>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</si>
  <si>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</si>
  <si>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</si>
  <si>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</si>
  <si>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</si>
  <si>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</si>
  <si>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</si>
  <si>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</si>
  <si>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</si>
  <si>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</si>
  <si>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</si>
  <si>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</si>
  <si>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</si>
  <si>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</si>
  <si>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</si>
  <si>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</si>
  <si>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</si>
  <si>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</si>
  <si>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</si>
  <si>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</si>
  <si>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</si>
  <si>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</si>
  <si>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</si>
  <si>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</si>
  <si>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</si>
  <si>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</si>
  <si>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</si>
  <si>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</si>
  <si>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</si>
  <si>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</si>
  <si>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</si>
  <si>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</si>
  <si>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</si>
  <si>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</si>
  <si>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</si>
  <si>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</si>
  <si>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</si>
  <si>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</si>
  <si>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</si>
  <si>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</si>
  <si>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</si>
  <si>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</si>
  <si>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</si>
  <si>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</si>
  <si>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</si>
  <si>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</si>
  <si>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</si>
  <si>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</si>
  <si>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</si>
  <si>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</si>
  <si>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</si>
  <si>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</si>
  <si>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</si>
  <si>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</si>
  <si>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</si>
  <si>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</si>
  <si>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</si>
  <si>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</si>
  <si>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</si>
  <si>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</si>
  <si>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</si>
  <si>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</si>
  <si>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</si>
  <si>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</si>
  <si>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</si>
  <si>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</si>
  <si>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</si>
  <si>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</si>
  <si>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</si>
  <si>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</si>
  <si>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</si>
  <si>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</si>
  <si>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</si>
  <si>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</si>
  <si>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</si>
  <si>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</si>
  <si>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</si>
  <si>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</si>
  <si>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</si>
  <si>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</si>
  <si>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</si>
  <si>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</si>
  <si>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</si>
  <si>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</si>
  <si>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</si>
  <si>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</si>
  <si>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</si>
  <si>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</si>
  <si>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</si>
  <si>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</si>
  <si>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</si>
  <si>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</si>
  <si>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</si>
  <si>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</si>
  <si>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</si>
  <si>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</si>
  <si>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</si>
  <si>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</si>
  <si>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</si>
  <si>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</si>
  <si>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</si>
  <si>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</si>
  <si>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</si>
  <si>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</si>
  <si>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</si>
  <si>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</si>
  <si>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</si>
  <si>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</si>
  <si>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</si>
  <si>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</si>
  <si>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</si>
  <si>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</si>
  <si>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</si>
  <si>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</si>
  <si>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</si>
  <si>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</si>
  <si>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</si>
  <si>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</si>
  <si>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</si>
  <si>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</si>
  <si>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</si>
  <si>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</si>
  <si>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</si>
  <si>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</si>
  <si>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</si>
  <si>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</si>
  <si>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</si>
  <si>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</si>
  <si>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</si>
  <si>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</si>
  <si>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</si>
  <si>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</si>
  <si>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</si>
  <si>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</si>
  <si>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</si>
  <si>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</si>
  <si>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</si>
  <si>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</si>
  <si>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</si>
  <si>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</si>
  <si>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</si>
  <si>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</si>
  <si>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</si>
  <si>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</si>
  <si>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</si>
  <si>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</si>
  <si>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</si>
  <si>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</si>
  <si>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</si>
  <si>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</si>
  <si>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</si>
  <si>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</si>
  <si>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</si>
  <si>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</si>
  <si>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</si>
  <si>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</si>
  <si>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</si>
  <si>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</si>
  <si>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</si>
  <si>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</si>
  <si>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</si>
  <si>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</si>
  <si>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</si>
  <si>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</si>
  <si>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</si>
  <si>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</si>
  <si>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</si>
  <si>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</si>
  <si>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</si>
  <si>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</si>
  <si>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</si>
  <si>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</si>
  <si>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</si>
  <si>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</si>
  <si>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</si>
  <si>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</si>
  <si>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</si>
  <si>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</si>
  <si>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</si>
  <si>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</si>
  <si>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</si>
  <si>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</si>
  <si>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</si>
  <si>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</si>
  <si>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</si>
  <si>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</si>
  <si>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</si>
  <si>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</si>
  <si>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</si>
  <si>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</si>
  <si>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</si>
  <si>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</si>
  <si>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</si>
  <si>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</si>
  <si>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</si>
  <si>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</si>
  <si>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</si>
  <si>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</si>
  <si>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</si>
  <si>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</si>
  <si>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</si>
  <si>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</si>
  <si>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</si>
  <si>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</si>
  <si>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</si>
  <si>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</si>
  <si>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</si>
  <si>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</si>
  <si>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</si>
  <si>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</si>
  <si>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</si>
  <si>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</si>
  <si>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</si>
  <si>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</si>
  <si>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</si>
  <si>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</si>
  <si>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</si>
  <si>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</si>
  <si>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</si>
  <si>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</si>
  <si>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</si>
  <si>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</si>
  <si>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</si>
  <si>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</si>
  <si>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</si>
  <si>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</si>
  <si>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</si>
  <si>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</si>
  <si>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</si>
  <si>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</si>
  <si>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</si>
  <si>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</si>
  <si>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</si>
  <si>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</si>
  <si>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</si>
  <si>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</si>
  <si>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</si>
  <si>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</si>
  <si>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</si>
  <si>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</si>
  <si>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</si>
  <si>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</si>
  <si>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</si>
  <si>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</si>
  <si>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</si>
  <si>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</si>
  <si>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</si>
  <si>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</si>
  <si>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</si>
  <si>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</si>
  <si>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</si>
  <si>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</si>
  <si>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</si>
  <si>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</si>
  <si>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</si>
  <si>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</si>
  <si>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</si>
  <si>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</si>
  <si>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</si>
  <si>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</si>
  <si>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</si>
  <si>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</si>
  <si>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</si>
  <si>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</si>
  <si>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</si>
  <si>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</si>
  <si>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</si>
  <si>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</si>
  <si>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</si>
  <si>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</si>
  <si>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</si>
  <si>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</si>
  <si>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</si>
  <si>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</si>
  <si>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</si>
  <si>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</si>
  <si>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</si>
  <si>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</si>
  <si>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</si>
  <si>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</si>
  <si>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</si>
  <si>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</si>
  <si>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</si>
  <si>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</si>
  <si>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</si>
  <si>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</si>
  <si>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</si>
  <si>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</si>
  <si>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</si>
  <si>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</si>
  <si>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</si>
  <si>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</si>
  <si>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</si>
  <si>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</si>
  <si>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</si>
  <si>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</si>
  <si>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</si>
  <si>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</si>
  <si>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</si>
  <si>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</si>
  <si>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</si>
  <si>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</si>
  <si>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</si>
  <si>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</si>
  <si>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</si>
  <si>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</si>
  <si>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</si>
  <si>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</si>
  <si>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</si>
  <si>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</si>
  <si>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</si>
  <si>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</si>
  <si>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</si>
  <si>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</si>
  <si>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</si>
  <si>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</si>
  <si>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</si>
  <si>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</si>
  <si>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</si>
  <si>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</si>
  <si>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</si>
  <si>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</si>
  <si>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</si>
  <si>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</si>
  <si>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</si>
  <si>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</si>
  <si>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</si>
  <si>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</si>
  <si>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</si>
  <si>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</si>
  <si>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</si>
  <si>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</si>
  <si>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</si>
  <si>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</si>
  <si>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</si>
  <si>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</si>
  <si>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</si>
  <si>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</si>
  <si>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</si>
  <si>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</si>
  <si>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</si>
  <si>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</si>
  <si>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</si>
  <si>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</si>
  <si>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</si>
  <si>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</si>
  <si>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</si>
  <si>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</si>
  <si>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</si>
  <si>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</si>
  <si>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</si>
  <si>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</si>
  <si>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</si>
  <si>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</si>
  <si>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</si>
  <si>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</si>
  <si>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</si>
  <si>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</si>
  <si>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</si>
  <si>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</si>
  <si>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</si>
  <si>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</si>
  <si>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</si>
  <si>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</si>
  <si>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</si>
  <si>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</si>
  <si>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</si>
  <si>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</si>
  <si>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</si>
  <si>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</si>
  <si>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</si>
  <si>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</si>
  <si>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</si>
  <si>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</si>
  <si>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</si>
  <si>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</si>
  <si>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</si>
  <si>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</si>
  <si>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</si>
  <si>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</si>
  <si>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</si>
  <si>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</si>
  <si>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</si>
  <si>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</si>
  <si>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</si>
  <si>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</si>
  <si>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</si>
  <si>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</si>
  <si>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</si>
  <si>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</si>
  <si>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</si>
  <si>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</si>
  <si>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</si>
  <si>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</si>
  <si>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</si>
  <si>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</si>
  <si>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</si>
  <si>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</si>
  <si>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</si>
  <si>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</si>
  <si>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</si>
  <si>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</si>
  <si>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</si>
  <si>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</si>
  <si>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</si>
  <si>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</si>
  <si>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</si>
  <si>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</si>
  <si>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</si>
  <si>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</si>
  <si>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</si>
  <si>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</si>
  <si>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</si>
  <si>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</si>
  <si>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</si>
  <si>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</si>
  <si>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</si>
  <si>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</si>
  <si>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</si>
  <si>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</si>
  <si>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</si>
  <si>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</si>
  <si>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</si>
  <si>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</si>
  <si>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</si>
  <si>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</si>
  <si>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</si>
  <si>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</si>
  <si>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</si>
  <si>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</si>
  <si>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</si>
  <si>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</si>
  <si>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</si>
  <si>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</si>
  <si>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</si>
  <si>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</si>
  <si>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</si>
  <si>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</si>
  <si>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</si>
  <si>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</si>
  <si>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</si>
  <si>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</si>
  <si>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</si>
  <si>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</si>
  <si>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</si>
  <si>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</si>
  <si>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</si>
  <si>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</si>
  <si>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</si>
  <si>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</si>
  <si>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</si>
  <si>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</si>
  <si>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</si>
  <si>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</si>
  <si>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</si>
  <si>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</si>
  <si>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</si>
  <si>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</si>
  <si>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</si>
  <si>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</si>
  <si>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</si>
  <si>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</si>
  <si>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</si>
  <si>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</si>
  <si>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</si>
  <si>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</si>
  <si>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</si>
  <si>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</si>
  <si>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</si>
  <si>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</si>
  <si>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</si>
  <si>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</si>
  <si>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</si>
  <si>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</si>
  <si>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</si>
  <si>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</si>
  <si>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</si>
  <si>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</si>
  <si>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</si>
  <si>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</si>
  <si>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</si>
  <si>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</si>
  <si>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</si>
  <si>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</si>
  <si>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</si>
  <si>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</si>
  <si>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</si>
  <si>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</si>
  <si>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</si>
  <si>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</si>
  <si>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</si>
  <si>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</si>
  <si>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</si>
  <si>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</si>
  <si>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</si>
  <si>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</si>
  <si>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</si>
  <si>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</si>
  <si>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</si>
  <si>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</si>
  <si>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</si>
  <si>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</si>
  <si>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</si>
  <si>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</si>
  <si>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</si>
  <si>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</si>
  <si>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</si>
  <si>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</si>
  <si>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</si>
  <si>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</si>
  <si>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</si>
  <si>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</si>
  <si>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</si>
  <si>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</si>
  <si>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</si>
  <si>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</si>
  <si>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</si>
  <si>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</si>
  <si>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</si>
  <si>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</si>
  <si>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</si>
  <si>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</si>
  <si>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</si>
  <si>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</si>
  <si>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</si>
  <si>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</si>
  <si>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</si>
  <si>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</si>
  <si>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</si>
  <si>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</si>
  <si>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</si>
  <si>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</si>
  <si>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</si>
  <si>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</si>
  <si>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</si>
  <si>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</si>
  <si>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</si>
  <si>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</si>
  <si>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</si>
  <si>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</si>
  <si>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</si>
  <si>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</si>
  <si>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</si>
  <si>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</si>
  <si>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</si>
  <si>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</si>
  <si>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</si>
  <si>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</si>
  <si>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</si>
  <si>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</si>
  <si>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</si>
  <si>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</si>
  <si>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</si>
  <si>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</si>
  <si>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</si>
  <si>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</si>
  <si>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</si>
  <si>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</si>
  <si>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</si>
  <si>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</si>
  <si>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</si>
  <si>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</si>
  <si>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</si>
  <si>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</si>
  <si>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</si>
  <si>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</si>
  <si>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</si>
  <si>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</si>
  <si>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</si>
  <si>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</si>
  <si>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</si>
  <si>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</si>
  <si>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</si>
  <si>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</si>
  <si>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</si>
  <si>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</si>
  <si>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</si>
  <si>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</si>
  <si>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</si>
  <si>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</si>
  <si>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</si>
  <si>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</si>
  <si>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</si>
  <si>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</si>
  <si>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</si>
  <si>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</si>
  <si>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</si>
  <si>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</si>
  <si>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</si>
  <si>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</si>
  <si>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</si>
  <si>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</si>
  <si>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</si>
  <si>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</si>
  <si>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</si>
  <si>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</si>
  <si>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</si>
  <si>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</si>
  <si>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</si>
  <si>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</si>
  <si>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</si>
  <si>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</si>
  <si>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</si>
  <si>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</si>
  <si>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</si>
  <si>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</si>
  <si>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</si>
  <si>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</si>
  <si>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</si>
  <si>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</si>
  <si>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</si>
  <si>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</si>
  <si>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</si>
  <si>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</si>
  <si>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</si>
  <si>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</si>
  <si>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</si>
  <si>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</si>
  <si>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</si>
  <si>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</si>
  <si>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</si>
  <si>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</si>
  <si>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</si>
  <si>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</si>
  <si>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</si>
  <si>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</si>
  <si>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</si>
  <si>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</si>
  <si>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</si>
  <si>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</si>
  <si>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</si>
  <si>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</si>
  <si>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</si>
  <si>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</si>
  <si>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</si>
  <si>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</si>
  <si>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</si>
  <si>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</si>
  <si>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</si>
  <si>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</si>
  <si>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</si>
  <si>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</si>
  <si>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</si>
  <si>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</si>
  <si>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</si>
  <si>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</si>
  <si>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</si>
  <si>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</si>
  <si>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</si>
  <si>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</si>
  <si>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</si>
  <si>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</si>
  <si>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</si>
  <si>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</si>
  <si>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</si>
  <si>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</si>
  <si>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</si>
  <si>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</si>
  <si>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</si>
  <si>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</si>
  <si>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</si>
  <si>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</si>
  <si>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</si>
  <si>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</si>
  <si>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</si>
  <si>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</si>
  <si>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</si>
  <si>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</si>
  <si>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</si>
  <si>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</si>
  <si>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</si>
  <si>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</si>
  <si>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</si>
  <si>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</si>
  <si>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</si>
  <si>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</si>
  <si>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</si>
  <si>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</si>
  <si>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</si>
  <si>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</si>
  <si>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</si>
  <si>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</si>
  <si>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</si>
  <si>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</si>
  <si>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</si>
  <si>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</si>
  <si>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</si>
  <si>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</si>
  <si>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</si>
  <si>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</si>
  <si>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</si>
  <si>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</si>
  <si>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</si>
  <si>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</si>
  <si>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</si>
  <si>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</si>
  <si>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</si>
  <si>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</si>
  <si>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</si>
  <si>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</si>
  <si>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</si>
  <si>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</si>
  <si>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</si>
  <si>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</si>
  <si>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</si>
  <si>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</si>
  <si>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</si>
  <si>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</si>
  <si>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</si>
  <si>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</si>
  <si>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</si>
  <si>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</si>
  <si>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</si>
  <si>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</si>
  <si>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</si>
  <si>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</si>
  <si>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</si>
  <si>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</si>
  <si>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</si>
  <si>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</si>
  <si>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</si>
  <si>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</si>
  <si>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</si>
  <si>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</si>
  <si>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</si>
  <si>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</si>
  <si>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</si>
  <si>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</si>
  <si>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</si>
  <si>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</si>
  <si>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</si>
  <si>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</si>
  <si>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</si>
  <si>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</si>
  <si>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</si>
  <si>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</si>
  <si>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</si>
  <si>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</si>
  <si>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</si>
  <si>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</si>
  <si>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</si>
  <si>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</si>
  <si>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</si>
  <si>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</si>
  <si>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</si>
  <si>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</si>
  <si>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</si>
  <si>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</si>
  <si>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</si>
  <si>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</si>
  <si>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</si>
  <si>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</si>
  <si>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</si>
  <si>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</si>
  <si>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</si>
  <si>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</si>
  <si>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</si>
  <si>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</si>
  <si>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</si>
  <si>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</si>
  <si>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</si>
  <si>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</si>
  <si>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</si>
  <si>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</si>
  <si>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</si>
  <si>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</si>
  <si>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</si>
  <si>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</si>
  <si>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</si>
  <si>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</si>
  <si>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</si>
  <si>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</si>
  <si>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</si>
  <si>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</si>
  <si>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</si>
  <si>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</si>
  <si>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</si>
  <si>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</si>
  <si>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</si>
  <si>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</si>
  <si>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</si>
  <si>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</si>
  <si>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</si>
  <si>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</si>
  <si>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</si>
  <si>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</si>
  <si>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</si>
  <si>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</si>
  <si>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</si>
  <si>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</si>
  <si>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</si>
  <si>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</si>
  <si>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</si>
  <si>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</si>
  <si>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</si>
  <si>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</si>
  <si>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</si>
  <si>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</si>
  <si>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</si>
  <si>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</si>
  <si>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</si>
  <si>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</si>
  <si>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</si>
  <si>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</si>
  <si>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</si>
  <si>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</si>
  <si>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</si>
  <si>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</si>
  <si>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</si>
  <si>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</si>
  <si>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</si>
  <si>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</si>
  <si>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</si>
  <si>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</si>
  <si>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</si>
  <si>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</si>
  <si>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</si>
  <si>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</si>
  <si>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</si>
  <si>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</si>
  <si>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</si>
  <si>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</si>
  <si>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</si>
  <si>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</si>
  <si>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</si>
  <si>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</si>
  <si>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</si>
  <si>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</si>
  <si>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</si>
  <si>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</si>
  <si>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</si>
  <si>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</si>
  <si>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</si>
  <si>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</si>
  <si>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</si>
  <si>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</si>
  <si>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</si>
  <si>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</si>
  <si>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</si>
  <si>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</si>
  <si>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</si>
  <si>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</si>
  <si>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</si>
  <si>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</si>
  <si>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</si>
  <si>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</si>
  <si>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</si>
  <si>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</si>
  <si>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</si>
  <si>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</si>
  <si>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</si>
  <si>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</si>
  <si>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</si>
  <si>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</si>
  <si>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</si>
  <si>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</si>
  <si>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</si>
  <si>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</si>
  <si>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</si>
  <si>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</si>
  <si>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</si>
  <si>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</si>
  <si>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</si>
  <si>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</si>
  <si>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</si>
  <si>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</si>
  <si>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</si>
  <si>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</si>
  <si>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</si>
  <si>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</si>
  <si>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</si>
  <si>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</si>
  <si>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</si>
  <si>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</si>
  <si>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</si>
  <si>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</si>
  <si>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</si>
  <si>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</si>
  <si>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</si>
  <si>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</si>
  <si>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</si>
  <si>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</si>
  <si>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</si>
  <si>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</si>
  <si>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</si>
  <si>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</si>
  <si>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</si>
  <si>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</si>
  <si>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</si>
  <si>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</si>
  <si>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</si>
  <si>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</si>
  <si>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</si>
  <si>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</si>
  <si>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</si>
  <si>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</si>
  <si>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</si>
  <si>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</si>
  <si>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</si>
  <si>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</si>
  <si>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</si>
  <si>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</si>
  <si>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</si>
  <si>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</si>
  <si>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</si>
  <si>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</si>
  <si>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</si>
  <si>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</si>
  <si>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</si>
  <si>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</si>
  <si>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</si>
  <si>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</si>
  <si>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</si>
  <si>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</si>
  <si>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</si>
  <si>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</si>
  <si>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</si>
  <si>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</si>
  <si>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</si>
  <si>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</si>
  <si>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</si>
  <si>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</si>
  <si>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</si>
  <si>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</si>
  <si>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</si>
  <si>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</si>
  <si>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</si>
  <si>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</si>
  <si>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</si>
  <si>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</si>
  <si>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</si>
  <si>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</si>
  <si>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</si>
  <si>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</si>
  <si>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</si>
  <si>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</si>
  <si>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</si>
  <si>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</si>
  <si>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</si>
  <si>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</si>
  <si>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</si>
  <si>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</si>
  <si>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</si>
  <si>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</si>
  <si>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</si>
  <si>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</si>
  <si>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</si>
  <si>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</si>
  <si>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</si>
  <si>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</si>
  <si>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</si>
  <si>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</si>
  <si>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</si>
  <si>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</si>
  <si>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</si>
  <si>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</si>
  <si>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</si>
  <si>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</si>
  <si>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</si>
  <si>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</si>
  <si>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</si>
  <si>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</si>
  <si>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</si>
  <si>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</si>
  <si>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</si>
  <si>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</si>
  <si>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</si>
  <si>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</si>
  <si>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</si>
  <si>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</si>
  <si>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</si>
  <si>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</si>
  <si>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</si>
  <si>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</si>
  <si>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</si>
  <si>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</si>
  <si>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</si>
  <si>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</si>
  <si>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</si>
  <si>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</si>
  <si>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</si>
  <si>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</si>
  <si>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</si>
  <si>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</si>
  <si>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</si>
  <si>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</si>
  <si>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</si>
  <si>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</si>
  <si>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</si>
  <si>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</si>
  <si>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</si>
  <si>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</si>
  <si>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</si>
  <si>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</si>
  <si>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</si>
  <si>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</si>
  <si>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</si>
  <si>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</si>
  <si>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</si>
  <si>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</si>
  <si>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</si>
  <si>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</si>
  <si>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</si>
  <si>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</si>
  <si>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</si>
  <si>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</si>
  <si>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</si>
  <si>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</si>
  <si>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</si>
  <si>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</si>
  <si>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</si>
  <si>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</si>
  <si>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</si>
  <si>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</si>
  <si>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</si>
  <si>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</si>
  <si>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</si>
  <si>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</si>
  <si>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</si>
  <si>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</si>
  <si>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</si>
  <si>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</si>
  <si>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</si>
  <si>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</si>
  <si>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</si>
  <si>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</si>
  <si>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</si>
  <si>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</si>
  <si>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</si>
  <si>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</si>
  <si>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</si>
  <si>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</si>
  <si>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</si>
  <si>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</si>
  <si>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</si>
  <si>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</si>
  <si>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</si>
  <si>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</si>
  <si>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</si>
  <si>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</si>
  <si>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</si>
  <si>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</si>
  <si>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</si>
  <si>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</si>
  <si>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</si>
  <si>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</si>
  <si>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</si>
  <si>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</si>
  <si>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</si>
  <si>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</si>
  <si>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</si>
  <si>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</si>
  <si>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</si>
  <si>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</si>
  <si>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</si>
  <si>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</si>
  <si>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</si>
  <si>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</si>
  <si>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</si>
  <si>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</si>
  <si>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</si>
  <si>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</si>
  <si>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</si>
  <si>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</si>
  <si>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</si>
  <si>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</si>
  <si>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</si>
  <si>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</si>
  <si>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</si>
  <si>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</si>
  <si>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</si>
  <si>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</si>
  <si>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</si>
  <si>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</si>
  <si>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</si>
  <si>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</si>
  <si>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</si>
  <si>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</si>
  <si>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</si>
  <si>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</si>
  <si>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</si>
  <si>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</si>
  <si>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</si>
  <si>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</si>
  <si>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</si>
  <si>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</si>
  <si>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</si>
  <si>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</si>
  <si>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</si>
  <si>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</si>
  <si>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</si>
  <si>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</si>
  <si>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</si>
  <si>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</si>
  <si>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</si>
  <si>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</si>
  <si>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</si>
  <si>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</si>
  <si>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</si>
  <si>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</si>
  <si>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</si>
  <si>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</si>
  <si>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</si>
  <si>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</si>
  <si>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</si>
  <si>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</si>
  <si>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</si>
  <si>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</si>
  <si>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</si>
  <si>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</si>
  <si>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</si>
  <si>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</si>
  <si>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</si>
  <si>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</si>
  <si>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</si>
  <si>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</si>
  <si>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</si>
  <si>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</si>
  <si>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</si>
  <si>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</si>
  <si>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</si>
  <si>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</si>
  <si>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</si>
  <si>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</si>
  <si>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</si>
  <si>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</si>
  <si>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</si>
  <si>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</si>
  <si>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</si>
  <si>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</si>
  <si>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</si>
  <si>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</si>
  <si>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</si>
  <si>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</si>
  <si>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</si>
  <si>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</si>
  <si>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</si>
  <si>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</si>
  <si>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</si>
  <si>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</si>
  <si>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</si>
  <si>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</si>
  <si>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</si>
  <si>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</si>
  <si>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</si>
  <si>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</si>
  <si>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</si>
  <si>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</si>
  <si>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</si>
  <si>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</si>
  <si>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</si>
  <si>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</si>
  <si>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</si>
  <si>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</si>
  <si>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</si>
  <si>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</si>
  <si>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</si>
  <si>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</si>
  <si>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</si>
  <si>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</si>
  <si>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</si>
  <si>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</si>
  <si>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</si>
  <si>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</si>
  <si>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</si>
  <si>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</si>
  <si>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</si>
  <si>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</si>
  <si>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</si>
  <si>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</si>
  <si>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</si>
  <si>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</si>
  <si>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</si>
  <si>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</si>
  <si>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</si>
  <si>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</si>
  <si>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</si>
  <si>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</si>
  <si>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</si>
  <si>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</si>
  <si>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</si>
  <si>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</si>
  <si>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</si>
  <si>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</si>
  <si>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</si>
  <si>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</si>
  <si>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</si>
  <si>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</si>
  <si>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</si>
  <si>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</si>
  <si>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</si>
  <si>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</si>
  <si>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</si>
  <si>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</si>
  <si>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</si>
  <si>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</si>
  <si>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</si>
  <si>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</si>
  <si>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</si>
  <si>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</si>
  <si>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</si>
  <si>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</si>
  <si>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</si>
  <si>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</si>
  <si>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</si>
  <si>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</si>
  <si>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</si>
  <si>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</si>
  <si>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</si>
  <si>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</si>
  <si>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</si>
  <si>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</si>
  <si>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</si>
  <si>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</si>
  <si>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</si>
  <si>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</si>
  <si>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</si>
  <si>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</si>
  <si>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</si>
  <si>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</si>
  <si>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</si>
  <si>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</si>
  <si>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</si>
  <si>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</si>
  <si>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</si>
  <si>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</si>
  <si>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</si>
  <si>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</si>
  <si>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</si>
  <si>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</si>
  <si>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</si>
  <si>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</si>
  <si>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</si>
  <si>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</si>
  <si>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</si>
  <si>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</si>
  <si>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</si>
  <si>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</si>
  <si>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</si>
  <si>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</si>
  <si>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</si>
  <si>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</si>
  <si>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</si>
  <si>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</si>
  <si>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</si>
  <si>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</si>
  <si>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</si>
  <si>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</si>
  <si>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</si>
  <si>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</si>
  <si>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</si>
  <si>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</si>
  <si>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</si>
  <si>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</si>
  <si>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</si>
  <si>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</si>
  <si>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</si>
  <si>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</si>
  <si>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</si>
  <si>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</si>
  <si>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</si>
  <si>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</si>
  <si>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</si>
  <si>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</si>
  <si>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</si>
  <si>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</si>
  <si>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</si>
  <si>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</si>
  <si>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</si>
  <si>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</si>
  <si>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</si>
  <si>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</si>
  <si>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</si>
  <si>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</si>
  <si>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</si>
  <si>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</si>
  <si>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</si>
  <si>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</si>
  <si>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</si>
  <si>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</si>
  <si>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</si>
  <si>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</si>
  <si>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</si>
  <si>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</si>
  <si>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</si>
  <si>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</si>
  <si>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</si>
  <si>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</si>
  <si>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</si>
  <si>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</si>
  <si>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</si>
  <si>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</si>
  <si>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</si>
  <si>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</si>
  <si>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</si>
  <si>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</si>
  <si>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</si>
  <si>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</si>
  <si>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</si>
  <si>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</si>
  <si>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</si>
  <si>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</si>
  <si>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</si>
  <si>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</si>
  <si>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</si>
  <si>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</si>
  <si>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</si>
  <si>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</si>
  <si>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</si>
  <si>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</si>
  <si>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</si>
  <si>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</si>
  <si>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</si>
  <si>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</si>
  <si>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</si>
  <si>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</si>
  <si>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</si>
  <si>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</si>
  <si>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</si>
  <si>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</si>
  <si>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</si>
  <si>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</si>
  <si>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</si>
  <si>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</si>
  <si>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</si>
  <si>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</si>
  <si>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</si>
  <si>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</si>
  <si>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</si>
  <si>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</si>
  <si>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</si>
  <si>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</si>
  <si>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</si>
  <si>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</si>
  <si>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</si>
  <si>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</si>
  <si>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</si>
  <si>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</si>
  <si>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</si>
  <si>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</si>
  <si>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</si>
  <si>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</si>
  <si>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</si>
  <si>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</si>
  <si>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</si>
  <si>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</si>
  <si>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</si>
  <si>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</si>
  <si>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</si>
  <si>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</si>
  <si>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</si>
  <si>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</si>
  <si>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</si>
  <si>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</si>
  <si>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</si>
  <si>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</si>
  <si>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</si>
  <si>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</si>
  <si>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</si>
  <si>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</si>
  <si>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</si>
  <si>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</si>
  <si>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</si>
  <si>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</si>
  <si>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</si>
  <si>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</si>
  <si>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</si>
  <si>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</si>
  <si>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</si>
  <si>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</si>
  <si>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</si>
  <si>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</si>
  <si>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</si>
  <si>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</si>
  <si>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</si>
  <si>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</si>
  <si>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</si>
  <si>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</si>
  <si>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</si>
  <si>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</si>
  <si>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</si>
  <si>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</si>
  <si>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</si>
  <si>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</si>
  <si>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</si>
  <si>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</si>
  <si>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</si>
  <si>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</si>
  <si>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</si>
  <si>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</si>
  <si>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</si>
  <si>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</si>
  <si>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</si>
  <si>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</si>
  <si>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</si>
  <si>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</si>
  <si>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</si>
  <si>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</si>
  <si>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</si>
  <si>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</si>
  <si>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</si>
  <si>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</si>
  <si>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</si>
  <si>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</si>
  <si>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</si>
  <si>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</si>
  <si>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</si>
  <si>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</si>
  <si>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</si>
  <si>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</si>
  <si>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</si>
  <si>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</si>
  <si>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</si>
  <si>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</si>
  <si>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</si>
  <si>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</si>
  <si>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</si>
  <si>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</si>
  <si>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</si>
  <si>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</si>
  <si>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</si>
  <si>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</si>
  <si>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</si>
  <si>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</si>
  <si>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</si>
  <si>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</si>
  <si>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</si>
  <si>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</si>
  <si>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</si>
  <si>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</si>
  <si>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</si>
  <si>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</si>
  <si>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</si>
  <si>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</si>
  <si>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</si>
  <si>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</si>
  <si>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</si>
  <si>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</si>
  <si>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</si>
  <si>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</si>
  <si>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</si>
  <si>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</si>
  <si>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</si>
  <si>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</si>
  <si>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</si>
  <si>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</si>
  <si>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</si>
  <si>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</si>
  <si>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</si>
  <si>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</si>
  <si>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</si>
  <si>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</si>
  <si>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</si>
  <si>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</si>
  <si>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</si>
  <si>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</si>
  <si>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</si>
  <si>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</si>
  <si>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</si>
  <si>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</si>
  <si>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</si>
  <si>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</si>
  <si>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</si>
  <si>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</si>
  <si>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</si>
  <si>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</si>
  <si>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</si>
  <si>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</si>
  <si>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</si>
  <si>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</si>
  <si>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</si>
  <si>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</si>
  <si>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</si>
  <si>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</si>
  <si>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</si>
  <si>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</si>
  <si>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</si>
  <si>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</si>
  <si>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</si>
  <si>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</si>
  <si>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</si>
  <si>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</si>
  <si>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</si>
  <si>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</si>
  <si>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</si>
  <si>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</si>
  <si>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</si>
  <si>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</si>
  <si>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</si>
  <si>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</si>
  <si>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</si>
  <si>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</si>
  <si>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</si>
  <si>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</si>
  <si>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</si>
  <si>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</si>
  <si>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</si>
  <si>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</si>
  <si>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</si>
  <si>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</si>
  <si>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</si>
  <si>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</si>
  <si>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</si>
  <si>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</si>
  <si>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</si>
  <si>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</si>
  <si>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</si>
  <si>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</si>
  <si>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</si>
  <si>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</si>
  <si>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</si>
  <si>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</si>
  <si>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</si>
  <si>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</si>
  <si>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</si>
  <si>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</si>
  <si>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</si>
  <si>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</si>
  <si>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</si>
  <si>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</si>
  <si>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</si>
  <si>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</si>
  <si>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</si>
  <si>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</si>
  <si>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</si>
  <si>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</si>
  <si>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</si>
  <si>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</si>
  <si>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</si>
  <si>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</si>
  <si>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</si>
  <si>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</si>
  <si>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</si>
  <si>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</si>
  <si>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</si>
  <si>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</si>
  <si>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</si>
  <si>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</si>
  <si>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</si>
  <si>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</si>
  <si>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</si>
  <si>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</si>
  <si>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</si>
  <si>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</si>
  <si>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</si>
  <si>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</si>
  <si>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</si>
  <si>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</si>
  <si>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</si>
  <si>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</si>
  <si>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</si>
  <si>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</si>
  <si>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</si>
  <si>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</si>
  <si>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</si>
  <si>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</si>
  <si>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</si>
  <si>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</si>
  <si>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</si>
  <si>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</si>
  <si>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</si>
  <si>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</si>
  <si>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</si>
  <si>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</si>
  <si>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</si>
  <si>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</si>
  <si>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</si>
  <si>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</si>
  <si>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</si>
  <si>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</si>
  <si>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</si>
  <si>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</si>
  <si>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</si>
  <si>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</si>
  <si>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</si>
  <si>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</si>
  <si>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</si>
  <si>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</si>
  <si>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</si>
  <si>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</si>
  <si>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</si>
  <si>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</si>
  <si>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</si>
  <si>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</si>
  <si>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</si>
  <si>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</si>
  <si>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</si>
  <si>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</si>
  <si>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</si>
  <si>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</si>
  <si>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</si>
  <si>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</si>
  <si>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</si>
  <si>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</si>
  <si>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</si>
  <si>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</si>
  <si>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</si>
  <si>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</si>
  <si>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</si>
  <si>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</si>
  <si>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</si>
  <si>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</si>
  <si>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</si>
  <si>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</si>
  <si>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</si>
  <si>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</si>
  <si>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</si>
  <si>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</si>
  <si>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</si>
  <si>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</si>
  <si>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</si>
  <si>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</si>
  <si>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</si>
  <si>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</si>
  <si>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</si>
  <si>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</si>
  <si>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</si>
  <si>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</si>
  <si>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</si>
  <si>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</si>
  <si>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</si>
  <si>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</si>
  <si>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</si>
  <si>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</si>
  <si>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</si>
  <si>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</si>
  <si>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</si>
  <si>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</si>
  <si>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</si>
  <si>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</si>
  <si>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</si>
  <si>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</si>
  <si>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</si>
  <si>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</si>
  <si>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</si>
  <si>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</si>
  <si>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</si>
  <si>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</si>
  <si>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</si>
  <si>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</si>
  <si>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</si>
  <si>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</si>
  <si>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</si>
  <si>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</si>
  <si>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</si>
  <si>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</si>
  <si>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</si>
  <si>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</si>
  <si>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</si>
  <si>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</si>
  <si>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</si>
  <si>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</si>
  <si>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</si>
  <si>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</si>
  <si>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</si>
  <si>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</si>
  <si>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</si>
  <si>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</si>
  <si>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</si>
  <si>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</si>
  <si>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</si>
  <si>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</si>
  <si>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</si>
  <si>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</si>
  <si>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</si>
  <si>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</si>
  <si>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</si>
  <si>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</si>
  <si>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</si>
  <si>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</si>
  <si>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</si>
  <si>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</si>
  <si>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</si>
  <si>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</si>
  <si>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</si>
  <si>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</si>
  <si>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</si>
  <si>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</si>
  <si>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</si>
  <si>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</si>
  <si>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</si>
  <si>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</si>
  <si>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</si>
  <si>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</si>
  <si>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</si>
  <si>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</si>
  <si>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</si>
  <si>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</si>
  <si>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</si>
  <si>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</si>
  <si>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</si>
  <si>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</si>
  <si>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</si>
  <si>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</si>
  <si>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</si>
  <si>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</si>
  <si>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</si>
  <si>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</si>
  <si>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</si>
  <si>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</si>
  <si>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</si>
  <si>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</si>
  <si>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</si>
  <si>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</si>
  <si>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</si>
  <si>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</si>
  <si>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</si>
  <si>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</si>
  <si>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</si>
  <si>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</si>
  <si>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</si>
  <si>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</si>
  <si>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</si>
  <si>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</si>
  <si>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</si>
  <si>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</si>
  <si>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</si>
  <si>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</si>
  <si>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</si>
  <si>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</si>
  <si>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</si>
  <si>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</si>
  <si>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</si>
  <si>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</si>
  <si>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</si>
  <si>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</si>
  <si>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</si>
  <si>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</si>
  <si>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</si>
  <si>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</si>
  <si>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</si>
  <si>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</si>
  <si>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</si>
  <si>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</si>
  <si>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</si>
  <si>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</si>
  <si>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</si>
  <si>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</si>
  <si>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</si>
  <si>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</si>
  <si>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</si>
  <si>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</si>
  <si>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</si>
  <si>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</si>
  <si>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</si>
  <si>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</si>
  <si>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</si>
  <si>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</si>
  <si>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</si>
  <si>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</si>
  <si>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</si>
  <si>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</si>
  <si>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</si>
  <si>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</si>
  <si>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</si>
  <si>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</si>
  <si>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</si>
  <si>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</si>
  <si>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</si>
  <si>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</si>
  <si>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</si>
  <si>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</si>
  <si>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</si>
  <si>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</si>
  <si>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</si>
  <si>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</si>
  <si>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</si>
  <si>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</si>
  <si>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</si>
  <si>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</si>
  <si>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</si>
  <si>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</si>
  <si>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</si>
  <si>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</si>
  <si>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</si>
  <si>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</si>
  <si>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</si>
  <si>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</si>
  <si>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</si>
  <si>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</si>
  <si>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</si>
  <si>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</si>
  <si>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</si>
  <si>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</si>
  <si>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</si>
  <si>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</si>
  <si>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</si>
  <si>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</si>
  <si>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</si>
  <si>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</si>
  <si>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</si>
  <si>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</si>
  <si>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</si>
  <si>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</si>
  <si>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</si>
  <si>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</si>
  <si>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</si>
  <si>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</si>
  <si>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</si>
  <si>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</si>
  <si>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</si>
  <si>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</si>
  <si>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</si>
  <si>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</si>
  <si>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</si>
  <si>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</si>
  <si>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</si>
  <si>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</si>
  <si>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</si>
  <si>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</si>
  <si>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</si>
  <si>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</si>
  <si>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</si>
  <si>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</si>
  <si>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</si>
  <si>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</si>
  <si>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</si>
  <si>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</si>
  <si>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</si>
  <si>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</si>
  <si>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</si>
  <si>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</si>
  <si>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</si>
  <si>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</si>
  <si>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</si>
  <si>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</si>
  <si>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</si>
  <si>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</si>
  <si>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</si>
  <si>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</si>
  <si>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</si>
  <si>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</si>
  <si>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</si>
  <si>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</si>
  <si>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</si>
  <si>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</si>
  <si>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</si>
  <si>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</si>
  <si>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</si>
  <si>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</si>
  <si>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</si>
  <si>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</si>
  <si>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</si>
  <si>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</si>
  <si>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</si>
  <si>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</si>
  <si>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</si>
  <si>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</si>
  <si>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</si>
  <si>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</si>
  <si>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</si>
  <si>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</si>
  <si>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</si>
  <si>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</si>
  <si>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</si>
  <si>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</si>
  <si>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</si>
  <si>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</si>
  <si>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</si>
  <si>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</si>
  <si>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</si>
  <si>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</si>
  <si>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</si>
  <si>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</si>
  <si>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</si>
  <si>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</si>
  <si>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</si>
  <si>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</si>
  <si>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</si>
  <si>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</si>
  <si>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</si>
  <si>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</si>
  <si>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</si>
  <si>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</si>
  <si>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</si>
  <si>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</si>
  <si>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</si>
  <si>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</si>
  <si>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</si>
  <si>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</si>
  <si>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</si>
  <si>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</si>
  <si>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</si>
  <si>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</si>
  <si>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</si>
  <si>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</si>
  <si>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</si>
  <si>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</si>
  <si>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</si>
  <si>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</si>
  <si>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</si>
  <si>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</si>
  <si>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</si>
  <si>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</si>
  <si>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</si>
  <si>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</si>
  <si>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</si>
  <si>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</si>
  <si>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</si>
  <si>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</si>
  <si>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</si>
  <si>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</si>
  <si>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</si>
  <si>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</si>
  <si>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</si>
  <si>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</si>
  <si>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</si>
  <si>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</si>
  <si>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</si>
  <si>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</si>
  <si>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</si>
  <si>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</si>
  <si>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</si>
  <si>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</si>
  <si>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</si>
  <si>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</si>
  <si>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</si>
  <si>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</si>
  <si>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</si>
  <si>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</si>
  <si>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</si>
  <si>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</si>
  <si>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</si>
  <si>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</si>
  <si>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</si>
  <si>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</si>
  <si>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</si>
  <si>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</si>
  <si>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</si>
  <si>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</si>
  <si>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</si>
  <si>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</si>
  <si>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</si>
  <si>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</si>
  <si>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</si>
  <si>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</si>
  <si>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</si>
  <si>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</si>
  <si>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</si>
  <si>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</si>
  <si>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</si>
  <si>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</si>
  <si>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</si>
  <si>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</si>
  <si>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</si>
  <si>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</si>
  <si>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</si>
  <si>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</si>
  <si>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</si>
  <si>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</si>
  <si>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</si>
  <si>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</si>
  <si>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</si>
  <si>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</si>
  <si>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</si>
  <si>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</si>
  <si>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</si>
  <si>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</si>
  <si>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</si>
  <si>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</si>
  <si>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</si>
  <si>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</si>
  <si>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</si>
  <si>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</si>
  <si>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</si>
  <si>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</si>
  <si>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</si>
  <si>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</si>
  <si>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</si>
  <si>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</si>
  <si>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</si>
  <si>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</si>
  <si>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</si>
  <si>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</si>
  <si>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</si>
  <si>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</si>
  <si>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</si>
  <si>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</si>
  <si>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</si>
  <si>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</si>
  <si>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</si>
  <si>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</si>
  <si>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</si>
  <si>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</si>
  <si>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</si>
  <si>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</si>
  <si>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</si>
  <si>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</si>
  <si>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</si>
  <si>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</si>
  <si>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</si>
  <si>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</si>
  <si>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</si>
  <si>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</si>
  <si>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</si>
  <si>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</si>
  <si>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</si>
  <si>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</si>
  <si>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</si>
  <si>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</si>
  <si>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</si>
  <si>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</si>
  <si>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</si>
  <si>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</si>
  <si>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</si>
  <si>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</si>
  <si>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</si>
  <si>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</si>
  <si>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</si>
  <si>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</si>
  <si>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</si>
  <si>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</si>
  <si>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</si>
  <si>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</si>
  <si>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</si>
  <si>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</si>
  <si>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</si>
  <si>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</si>
  <si>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</si>
  <si>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</si>
  <si>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</si>
  <si>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</si>
  <si>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</si>
  <si>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</si>
  <si>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</si>
  <si>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</si>
  <si>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</si>
  <si>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</si>
  <si>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</si>
  <si>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</si>
  <si>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</si>
  <si>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</si>
  <si>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</si>
  <si>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</si>
  <si>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</si>
  <si>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</si>
  <si>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</si>
  <si>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</si>
  <si>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</si>
  <si>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</si>
  <si>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</si>
  <si>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</si>
  <si>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</si>
  <si>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</si>
  <si>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</si>
  <si>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</si>
  <si>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</si>
  <si>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</si>
  <si>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</si>
  <si>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</si>
  <si>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</si>
  <si>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</si>
  <si>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</si>
  <si>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</si>
  <si>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</si>
  <si>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</si>
  <si>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</si>
  <si>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</si>
  <si>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</si>
  <si>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</si>
  <si>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</si>
  <si>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</si>
  <si>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</si>
  <si>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</si>
  <si>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</si>
  <si>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</si>
  <si>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</si>
  <si>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</si>
  <si>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</si>
  <si>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</si>
  <si>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</si>
  <si>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</si>
  <si>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</si>
  <si>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</si>
  <si>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</si>
  <si>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</si>
  <si>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</si>
  <si>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</si>
  <si>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</si>
  <si>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</si>
  <si>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</si>
  <si>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</si>
  <si>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</si>
  <si>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</si>
  <si>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</si>
  <si>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</si>
  <si>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</si>
  <si>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</si>
  <si>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</si>
  <si>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</si>
  <si>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</si>
  <si>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</si>
  <si>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</si>
  <si>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</si>
  <si>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</si>
  <si>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</si>
  <si>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</si>
  <si>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</si>
  <si>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</si>
  <si>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</si>
  <si>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</si>
  <si>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</si>
  <si>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</si>
  <si>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</si>
  <si>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</si>
  <si>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</si>
  <si>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</si>
  <si>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</si>
  <si>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</si>
  <si>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</si>
  <si>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</si>
  <si>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</si>
  <si>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</si>
  <si>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</si>
  <si>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</si>
  <si>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</si>
  <si>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</si>
  <si>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</si>
  <si>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</si>
  <si>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</si>
  <si>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</si>
  <si>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</si>
  <si>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</si>
  <si>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</si>
  <si>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</si>
  <si>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</si>
  <si>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</si>
  <si>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</si>
  <si>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</si>
  <si>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</si>
  <si>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</si>
  <si>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</si>
  <si>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</si>
  <si>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</si>
  <si>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</si>
  <si>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</si>
  <si>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</si>
  <si>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</si>
  <si>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</si>
  <si>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</si>
  <si>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</si>
  <si>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</si>
  <si>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</si>
  <si>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</si>
  <si>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</si>
  <si>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</si>
  <si>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</si>
  <si>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</si>
  <si>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</si>
  <si>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</si>
  <si>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</si>
  <si>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</si>
  <si>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</si>
  <si>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</si>
  <si>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</si>
  <si>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</si>
  <si>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</si>
  <si>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</si>
  <si>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</si>
  <si>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</si>
  <si>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</si>
  <si>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</si>
  <si>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</si>
  <si>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</si>
  <si>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</si>
  <si>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</si>
  <si>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</si>
  <si>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</si>
  <si>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</si>
  <si>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</si>
  <si>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</si>
  <si>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</si>
  <si>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</si>
  <si>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</si>
  <si>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</si>
  <si>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</si>
  <si>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</si>
  <si>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</si>
  <si>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</si>
  <si>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</si>
  <si>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</si>
  <si>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</si>
  <si>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</si>
  <si>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</si>
  <si>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</si>
  <si>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</si>
  <si>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</si>
  <si>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</si>
  <si>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</si>
  <si>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</si>
  <si>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</si>
  <si>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</si>
  <si>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</si>
  <si>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</si>
  <si>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</si>
  <si>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</si>
  <si>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</si>
  <si>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</si>
  <si>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</si>
  <si>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</si>
  <si>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</si>
  <si>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</si>
  <si>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</si>
  <si>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</si>
  <si>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</si>
  <si>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</si>
  <si>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</si>
  <si>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</si>
  <si>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</si>
  <si>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</si>
  <si>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</si>
  <si>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</si>
  <si>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</si>
  <si>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</si>
  <si>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</si>
  <si>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</si>
  <si>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</si>
  <si>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</si>
  <si>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</si>
  <si>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</si>
  <si>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</si>
  <si>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</si>
  <si>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</si>
  <si>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</si>
  <si>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</si>
  <si>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</si>
  <si>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</si>
  <si>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</si>
  <si>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</si>
  <si>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</si>
  <si>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</si>
  <si>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</si>
  <si>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</si>
  <si>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</si>
  <si>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</si>
  <si>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</si>
  <si>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</si>
  <si>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</si>
  <si>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</si>
  <si>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</si>
  <si>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</si>
  <si>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</si>
  <si>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</si>
  <si>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</si>
  <si>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</si>
  <si>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</si>
  <si>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</si>
  <si>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</si>
  <si>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</si>
  <si>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</si>
  <si>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</si>
  <si>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</si>
  <si>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</si>
  <si>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</si>
  <si>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</si>
  <si>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</si>
  <si>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</si>
  <si>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</si>
  <si>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</si>
  <si>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</si>
  <si>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</si>
  <si>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</si>
  <si>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</si>
  <si>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</si>
  <si>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</si>
  <si>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</si>
  <si>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</si>
  <si>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</si>
  <si>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</si>
  <si>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</si>
  <si>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</si>
  <si>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</si>
  <si>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</si>
  <si>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</si>
  <si>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</si>
  <si>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</si>
  <si>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</si>
  <si>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</si>
  <si>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</si>
  <si>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</si>
  <si>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</si>
  <si>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</si>
  <si>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</si>
  <si>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</si>
  <si>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</si>
  <si>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</si>
  <si>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</si>
  <si>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</si>
  <si>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</si>
  <si>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</si>
  <si>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</si>
  <si>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</si>
  <si>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</si>
  <si>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</si>
  <si>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</si>
  <si>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</si>
  <si>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</si>
  <si>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</si>
  <si>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</si>
  <si>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</si>
  <si>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</si>
  <si>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</si>
  <si>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</si>
  <si>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</si>
  <si>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</si>
  <si>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</si>
  <si>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</si>
  <si>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</si>
  <si>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</si>
  <si>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</si>
  <si>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</si>
  <si>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</si>
  <si>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</si>
  <si>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</si>
  <si>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</si>
  <si>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</si>
  <si>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</si>
  <si>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</si>
  <si>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</si>
  <si>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</si>
  <si>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</si>
  <si>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</si>
  <si>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</si>
  <si>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</si>
  <si>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</si>
  <si>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</si>
  <si>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</si>
  <si>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</si>
  <si>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</si>
  <si>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</si>
  <si>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</si>
  <si>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</si>
  <si>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</si>
  <si>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</si>
  <si>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</si>
  <si>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</si>
  <si>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</si>
  <si>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</si>
  <si>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</si>
  <si>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</si>
  <si>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</si>
  <si>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</si>
  <si>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</si>
  <si>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</si>
  <si>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</si>
  <si>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</si>
  <si>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</si>
  <si>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</si>
  <si>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</si>
  <si>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</si>
  <si>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</si>
  <si>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</si>
  <si>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</si>
  <si>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</si>
  <si>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</si>
  <si>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</si>
  <si>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</si>
  <si>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</si>
  <si>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</si>
  <si>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</si>
  <si>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</si>
  <si>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</si>
  <si>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</si>
  <si>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</si>
  <si>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</si>
  <si>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</si>
  <si>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</si>
  <si>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</si>
  <si>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</si>
  <si>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</si>
  <si>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</si>
  <si>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</si>
  <si>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</si>
  <si>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</si>
  <si>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</si>
  <si>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</si>
  <si>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</si>
  <si>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</si>
  <si>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</si>
  <si>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</si>
  <si>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</si>
  <si>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</si>
  <si>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</si>
  <si>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</si>
  <si>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</si>
  <si>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</si>
  <si>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</si>
  <si>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</si>
  <si>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</si>
  <si>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</si>
  <si>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</si>
  <si>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</si>
  <si>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</si>
  <si>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</si>
  <si>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</si>
  <si>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</si>
  <si>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</si>
  <si>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</si>
  <si>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</si>
  <si>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</si>
  <si>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</si>
  <si>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</si>
  <si>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</si>
  <si>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</si>
  <si>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</si>
  <si>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</si>
  <si>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</si>
  <si>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</si>
  <si>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</si>
  <si>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</si>
  <si>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</si>
  <si>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</si>
  <si>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</si>
  <si>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</si>
  <si>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</si>
  <si>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</si>
  <si>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</si>
  <si>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</si>
  <si>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</si>
  <si>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</si>
  <si>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</si>
  <si>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</si>
  <si>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</si>
  <si>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</si>
  <si>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</si>
  <si>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</si>
  <si>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</si>
  <si>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</si>
  <si>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</si>
  <si>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</si>
  <si>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</si>
  <si>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</si>
  <si>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</si>
  <si>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</si>
  <si>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</si>
  <si>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</si>
  <si>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</si>
  <si>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</si>
  <si>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</si>
  <si>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</si>
  <si>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</si>
  <si>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</si>
  <si>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</si>
  <si>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</si>
  <si>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</si>
  <si>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</si>
  <si>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</si>
  <si>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</si>
  <si>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</si>
  <si>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</si>
  <si>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</si>
  <si>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</si>
  <si>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</si>
  <si>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</si>
  <si>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</si>
  <si>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</si>
  <si>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</si>
  <si>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</si>
  <si>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</si>
  <si>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</si>
  <si>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</si>
  <si>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</si>
  <si>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</si>
  <si>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</si>
  <si>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</si>
  <si>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</si>
  <si>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</si>
  <si>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</si>
  <si>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</si>
  <si>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</si>
  <si>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</si>
  <si>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</si>
  <si>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</si>
  <si>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</si>
  <si>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</si>
  <si>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</si>
  <si>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</si>
  <si>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</si>
  <si>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</si>
  <si>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</si>
  <si>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</si>
  <si>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</si>
  <si>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</si>
  <si>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</si>
  <si>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</si>
  <si>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</si>
  <si>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</si>
  <si>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</si>
  <si>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</si>
  <si>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</si>
  <si>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</si>
  <si>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</si>
  <si>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</si>
  <si>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</si>
  <si>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</si>
  <si>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</si>
  <si>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</si>
  <si>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</si>
  <si>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</si>
  <si>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</si>
  <si>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</si>
  <si>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</si>
  <si>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</si>
  <si>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</si>
  <si>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</si>
  <si>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</si>
  <si>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</si>
  <si>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</si>
  <si>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</si>
  <si>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</si>
  <si>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</si>
  <si>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</si>
  <si>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</si>
  <si>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</si>
  <si>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</si>
  <si>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</si>
  <si>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</si>
  <si>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</si>
  <si>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</si>
  <si>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</si>
  <si>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</si>
  <si>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</si>
  <si>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</si>
  <si>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</si>
  <si>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</si>
  <si>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</si>
  <si>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</si>
  <si>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</si>
  <si>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</si>
  <si>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</si>
  <si>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</si>
  <si>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</si>
  <si>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</si>
  <si>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</si>
  <si>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</si>
  <si>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</si>
  <si>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</si>
  <si>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</si>
  <si>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</si>
  <si>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</si>
  <si>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</si>
  <si>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</si>
  <si>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</si>
  <si>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</si>
  <si>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</si>
  <si>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</si>
  <si>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</si>
  <si>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</si>
  <si>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</si>
  <si>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</si>
  <si>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</si>
  <si>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</si>
  <si>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</si>
  <si>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</si>
  <si>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</si>
  <si>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</si>
  <si>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</si>
  <si>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</si>
  <si>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</si>
  <si>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</si>
  <si>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</si>
  <si>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</si>
  <si>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</si>
  <si>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</si>
  <si>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</si>
  <si>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</si>
  <si>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</si>
  <si>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</si>
  <si>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</si>
  <si>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</si>
  <si>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</si>
  <si>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</si>
  <si>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</si>
  <si>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</si>
  <si>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</si>
  <si>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</si>
  <si>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</si>
  <si>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</si>
  <si>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</si>
  <si>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</si>
  <si>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</si>
  <si>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</si>
  <si>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</si>
  <si>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</si>
  <si>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</si>
  <si>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</si>
  <si>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</si>
  <si>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</si>
  <si>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</si>
  <si>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</si>
  <si>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</si>
  <si>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</si>
  <si>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</si>
  <si>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</si>
  <si>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</si>
  <si>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</si>
  <si>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</si>
  <si>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</si>
  <si>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</si>
  <si>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</si>
  <si>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</si>
  <si>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</si>
  <si>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</si>
  <si>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</si>
  <si>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</si>
  <si>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</si>
  <si>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</si>
  <si>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</si>
  <si>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</si>
  <si>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</si>
  <si>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</si>
  <si>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</si>
  <si>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</si>
  <si>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</si>
  <si>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</si>
  <si>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</si>
  <si>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</si>
  <si>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</si>
  <si>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</si>
  <si>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</si>
  <si>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</si>
  <si>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</si>
  <si>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</si>
  <si>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</si>
  <si>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</si>
  <si>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</si>
  <si>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</si>
  <si>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</si>
  <si>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</si>
  <si>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</si>
  <si>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</si>
  <si>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</si>
  <si>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</si>
  <si>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</si>
  <si>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</si>
  <si>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</si>
  <si>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</si>
  <si>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</si>
  <si>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</si>
  <si>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</si>
  <si>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</si>
  <si>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</si>
  <si>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</si>
  <si>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</si>
  <si>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</si>
  <si>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</si>
  <si>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</si>
  <si>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</si>
  <si>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</si>
  <si>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</si>
  <si>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</si>
  <si>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</si>
  <si>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</si>
  <si>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</si>
  <si>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</si>
  <si>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</si>
  <si>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</si>
  <si>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</si>
  <si>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</si>
  <si>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</si>
  <si>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</si>
  <si>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</si>
  <si>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</si>
  <si>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</si>
  <si>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</si>
  <si>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</si>
  <si>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</si>
  <si>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</si>
  <si>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</si>
  <si>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</si>
  <si>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</si>
  <si>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</si>
  <si>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</si>
  <si>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</si>
  <si>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</si>
  <si>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</si>
  <si>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</si>
  <si>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</si>
  <si>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</si>
  <si>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</si>
  <si>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</si>
  <si>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</si>
  <si>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</si>
  <si>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</si>
  <si>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</si>
  <si>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</si>
  <si>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</si>
  <si>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</si>
  <si>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</si>
  <si>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</si>
  <si>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</si>
  <si>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</si>
  <si>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</si>
  <si>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</si>
  <si>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</si>
  <si>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</si>
  <si>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</si>
  <si>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</si>
  <si>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</si>
  <si>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</si>
  <si>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</si>
  <si>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</si>
  <si>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</si>
  <si>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</si>
  <si>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</si>
  <si>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</si>
  <si>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</si>
  <si>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</si>
  <si>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</si>
  <si>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</si>
  <si>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</si>
  <si>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</si>
  <si>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</si>
  <si>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</si>
  <si>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</si>
  <si>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</si>
  <si>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</si>
  <si>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</si>
  <si>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</si>
  <si>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</si>
  <si>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</si>
  <si>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</si>
  <si>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</si>
  <si>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</si>
  <si>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</si>
  <si>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</si>
  <si>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</si>
  <si>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</si>
  <si>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</si>
  <si>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</si>
  <si>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</si>
  <si>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</si>
  <si>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</si>
  <si>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</si>
  <si>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</si>
  <si>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</si>
  <si>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</si>
  <si>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</si>
  <si>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</si>
  <si>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</si>
  <si>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</si>
  <si>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</si>
  <si>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</si>
  <si>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</si>
  <si>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</si>
  <si>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</si>
  <si>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</si>
  <si>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</si>
  <si>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</si>
  <si>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</si>
  <si>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</si>
  <si>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</si>
  <si>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</si>
  <si>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</si>
  <si>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</si>
  <si>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</si>
  <si>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</si>
  <si>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</si>
  <si>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</si>
  <si>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</si>
  <si>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</si>
  <si>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</si>
  <si>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</si>
  <si>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</si>
  <si>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</si>
  <si>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</si>
  <si>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</si>
  <si>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</si>
  <si>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</si>
  <si>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</si>
  <si>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</si>
  <si>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</si>
  <si>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</si>
  <si>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</si>
  <si>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</si>
  <si>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</si>
  <si>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</si>
  <si>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</si>
  <si>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</si>
  <si>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</si>
  <si>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</si>
  <si>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</si>
  <si>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</si>
  <si>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</si>
  <si>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</si>
  <si>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</si>
  <si>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</si>
  <si>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</si>
  <si>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</si>
  <si>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</si>
  <si>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</si>
  <si>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</si>
  <si>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</si>
  <si>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</si>
  <si>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</si>
  <si>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</si>
  <si>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</si>
  <si>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</si>
  <si>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</si>
  <si>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</si>
  <si>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</si>
  <si>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</si>
  <si>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</si>
  <si>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</si>
  <si>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</si>
  <si>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</si>
  <si>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</si>
  <si>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</si>
  <si>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</si>
  <si>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</si>
  <si>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</si>
  <si>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</si>
  <si>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</si>
  <si>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</si>
  <si>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</si>
  <si>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</si>
  <si>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</si>
  <si>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</si>
  <si>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</si>
  <si>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</si>
  <si>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</si>
  <si>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</si>
  <si>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</si>
  <si>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</si>
  <si>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</si>
  <si>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</si>
  <si>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</si>
  <si>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</si>
  <si>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</si>
  <si>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</si>
  <si>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</si>
  <si>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</si>
  <si>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</si>
  <si>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</si>
  <si>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</si>
  <si>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</si>
  <si>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</si>
  <si>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</si>
  <si>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</si>
  <si>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</si>
  <si>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</si>
  <si>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</si>
  <si>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</si>
  <si>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</si>
  <si>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</si>
  <si>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</si>
  <si>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</si>
  <si>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</si>
  <si>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</si>
  <si>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</si>
  <si>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</si>
  <si>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</si>
  <si>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</si>
  <si>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</si>
  <si>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</si>
  <si>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</si>
  <si>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</si>
  <si>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</si>
  <si>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</si>
  <si>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</si>
  <si>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</si>
  <si>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</si>
  <si>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</si>
  <si>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</si>
  <si>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</si>
  <si>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</si>
  <si>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</si>
  <si>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</si>
  <si>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</si>
  <si>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</si>
  <si>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</si>
  <si>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</si>
  <si>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</si>
  <si>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</si>
  <si>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</si>
  <si>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</si>
  <si>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</si>
  <si>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</si>
  <si>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</si>
  <si>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</si>
  <si>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</si>
  <si>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</si>
  <si>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</si>
  <si>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</si>
  <si>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</si>
  <si>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</si>
  <si>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</si>
  <si>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</si>
  <si>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</si>
  <si>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</si>
  <si>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</si>
  <si>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</si>
  <si>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</si>
  <si>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</si>
  <si>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</si>
  <si>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</si>
  <si>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</si>
  <si>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</si>
  <si>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</si>
  <si>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</si>
  <si>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</si>
  <si>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</si>
  <si>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</si>
  <si>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</si>
  <si>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</si>
  <si>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</si>
  <si>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</si>
  <si>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</si>
  <si>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</si>
  <si>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</si>
  <si>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</si>
  <si>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</si>
  <si>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</si>
  <si>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</si>
  <si>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</si>
  <si>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</si>
  <si>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</si>
  <si>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</si>
  <si>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</si>
  <si>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</si>
  <si>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</si>
  <si>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</si>
  <si>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</si>
  <si>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</si>
  <si>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</si>
  <si>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</si>
  <si>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</si>
  <si>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</si>
  <si>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</si>
  <si>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</si>
  <si>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</si>
  <si>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</si>
  <si>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</si>
  <si>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</si>
  <si>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</si>
  <si>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</si>
  <si>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</si>
  <si>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</si>
  <si>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</si>
  <si>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</si>
  <si>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</si>
  <si>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</si>
  <si>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</si>
  <si>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</si>
  <si>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</si>
  <si>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</si>
  <si>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</si>
  <si>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</si>
  <si>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</si>
  <si>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</si>
  <si>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</si>
  <si>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</si>
  <si>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</si>
  <si>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</si>
  <si>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</si>
  <si>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</si>
  <si>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</si>
  <si>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</si>
  <si>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</si>
  <si>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</si>
  <si>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</si>
  <si>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</si>
  <si>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</si>
  <si>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</si>
  <si>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</si>
  <si>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</si>
  <si>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</si>
  <si>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</si>
  <si>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</si>
  <si>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</si>
  <si>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</si>
  <si>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</si>
  <si>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</si>
  <si>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</si>
  <si>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</si>
  <si>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</si>
  <si>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</si>
  <si>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</si>
  <si>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</si>
  <si>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</si>
  <si>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</si>
  <si>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</si>
  <si>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</si>
  <si>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</si>
  <si>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</si>
  <si>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</si>
  <si>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</si>
  <si>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</si>
  <si>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</si>
  <si>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</si>
  <si>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</si>
  <si>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</si>
  <si>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</si>
  <si>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</si>
  <si>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</si>
  <si>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</si>
  <si>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</si>
  <si>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</si>
  <si>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</si>
  <si>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</si>
  <si>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</si>
  <si>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</si>
  <si>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</si>
  <si>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</si>
  <si>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</si>
  <si>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</si>
  <si>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</si>
  <si>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</si>
  <si>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</si>
  <si>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</si>
  <si>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</si>
  <si>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</si>
  <si>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</si>
  <si>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</si>
  <si>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</si>
  <si>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</si>
  <si>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</si>
  <si>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</si>
  <si>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</si>
  <si>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</si>
  <si>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</si>
  <si>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</si>
  <si>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</si>
  <si>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</si>
  <si>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</si>
  <si>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</si>
  <si>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</si>
  <si>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</si>
  <si>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</si>
  <si>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</si>
  <si>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</si>
  <si>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</si>
  <si>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</si>
  <si>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</si>
  <si>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</si>
  <si>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</si>
  <si>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</si>
  <si>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</si>
  <si>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</si>
  <si>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</si>
  <si>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</si>
  <si>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</si>
  <si>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</si>
  <si>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</si>
  <si>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</si>
  <si>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</si>
  <si>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</si>
  <si>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</si>
  <si>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</si>
  <si>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</si>
  <si>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</si>
  <si>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</si>
  <si>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</si>
  <si>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</si>
  <si>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</si>
  <si>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</si>
  <si>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</si>
  <si>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</si>
  <si>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</si>
  <si>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</si>
  <si>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</si>
  <si>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</si>
  <si>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</si>
  <si>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</si>
  <si>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</si>
  <si>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</si>
  <si>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</si>
  <si>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</si>
  <si>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</si>
  <si>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</si>
  <si>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</si>
  <si>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</si>
  <si>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</si>
  <si>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</si>
  <si>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</si>
  <si>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</si>
  <si>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</si>
  <si>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</si>
  <si>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</si>
  <si>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</si>
  <si>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</si>
  <si>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</si>
  <si>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</si>
  <si>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</si>
  <si>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</si>
  <si>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</si>
  <si>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</si>
  <si>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</si>
  <si>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</si>
  <si>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</si>
  <si>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</si>
  <si>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</si>
  <si>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</si>
  <si>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</si>
  <si>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</si>
  <si>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</si>
  <si>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</si>
  <si>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</si>
  <si>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</si>
  <si>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</si>
  <si>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</si>
  <si>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</si>
  <si>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</si>
  <si>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</si>
  <si>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</si>
  <si>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</si>
  <si>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</si>
  <si>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</si>
  <si>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</si>
  <si>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</si>
  <si>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</si>
  <si>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</si>
  <si>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</si>
  <si>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</si>
  <si>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</si>
  <si>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</si>
  <si>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</si>
  <si>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</si>
  <si>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</si>
  <si>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</si>
  <si>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</si>
  <si>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</si>
  <si>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</si>
  <si>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</si>
  <si>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</si>
  <si>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</si>
  <si>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</si>
  <si>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</si>
  <si>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</si>
  <si>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</si>
  <si>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</si>
  <si>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</si>
  <si>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</si>
  <si>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</si>
  <si>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</si>
  <si>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</si>
  <si>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</si>
  <si>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</si>
  <si>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</si>
  <si>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</si>
  <si>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</si>
  <si>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</si>
  <si>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</si>
  <si>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</si>
  <si>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</si>
  <si>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</si>
  <si>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</si>
  <si>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</si>
  <si>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</si>
  <si>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</si>
  <si>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</si>
  <si>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</si>
  <si>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</si>
  <si>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</si>
  <si>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</si>
  <si>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</si>
  <si>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</si>
  <si>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</si>
  <si>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</si>
  <si>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</si>
  <si>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</si>
  <si>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</si>
  <si>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</si>
  <si>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</si>
  <si>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</si>
  <si>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</si>
  <si>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</si>
  <si>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</si>
  <si>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</si>
  <si>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</si>
  <si>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</si>
  <si>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</si>
  <si>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</si>
  <si>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</si>
  <si>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</si>
  <si>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</si>
  <si>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</si>
  <si>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</si>
  <si>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</si>
  <si>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</si>
  <si>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</si>
  <si>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</si>
  <si>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</si>
  <si>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</si>
  <si>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</si>
  <si>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</si>
  <si>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</si>
  <si>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</si>
  <si>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</si>
  <si>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</si>
  <si>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</si>
  <si>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</si>
  <si>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</si>
  <si>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</si>
  <si>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</si>
  <si>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</si>
  <si>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</si>
  <si>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</si>
  <si>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</si>
  <si>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</si>
  <si>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</si>
  <si>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</si>
  <si>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</si>
  <si>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</si>
  <si>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</si>
  <si>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</si>
  <si>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</si>
  <si>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</si>
  <si>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</si>
  <si>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</si>
  <si>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</si>
  <si>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</si>
  <si>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</si>
  <si>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</si>
  <si>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</si>
  <si>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</si>
  <si>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</si>
  <si>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</si>
  <si>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</si>
  <si>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</si>
  <si>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</si>
  <si>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</si>
  <si>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</si>
  <si>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</si>
  <si>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</si>
  <si>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</si>
  <si>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</si>
  <si>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</si>
  <si>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</si>
  <si>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</si>
  <si>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</si>
  <si>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</si>
  <si>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</si>
  <si>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</si>
  <si>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</si>
  <si>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</si>
  <si>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</si>
  <si>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</si>
  <si>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</si>
  <si>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</si>
  <si>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</si>
  <si>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</si>
  <si>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</si>
  <si>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</si>
  <si>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</si>
  <si>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</si>
  <si>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</si>
  <si>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</si>
  <si>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</si>
  <si>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</si>
  <si>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</si>
  <si>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</si>
  <si>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</si>
  <si>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</si>
  <si>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</si>
  <si>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</si>
  <si>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</si>
  <si>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</si>
  <si>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</si>
  <si>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</si>
  <si>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</si>
  <si>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</si>
  <si>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</si>
  <si>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</si>
  <si>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</si>
  <si>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</si>
  <si>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</si>
  <si>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</si>
  <si>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</si>
  <si>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</si>
  <si>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</si>
  <si>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</si>
  <si>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</si>
  <si>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</si>
  <si>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</si>
  <si>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</si>
  <si>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</si>
  <si>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</si>
  <si>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</si>
  <si>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</si>
  <si>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</si>
  <si>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</si>
  <si>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</si>
  <si>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</si>
  <si>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</si>
  <si>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</si>
  <si>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</si>
  <si>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</si>
  <si>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</si>
  <si>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</si>
  <si>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</si>
  <si>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</si>
  <si>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</si>
  <si>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</si>
  <si>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</si>
  <si>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</si>
  <si>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</si>
  <si>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</si>
  <si>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</si>
  <si>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</si>
  <si>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</si>
  <si>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</si>
  <si>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</si>
  <si>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</si>
  <si>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</si>
  <si>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</si>
  <si>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</si>
  <si>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</si>
  <si>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</si>
  <si>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</si>
  <si>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</si>
  <si>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</si>
  <si>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</si>
  <si>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</si>
  <si>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</si>
  <si>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</si>
  <si>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</si>
  <si>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</si>
  <si>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</si>
  <si>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</si>
  <si>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</si>
  <si>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</si>
  <si>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</si>
  <si>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</si>
  <si>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</si>
  <si>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</si>
  <si>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</si>
  <si>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</si>
  <si>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</si>
  <si>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</si>
  <si>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</si>
  <si>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</si>
  <si>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</si>
  <si>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</si>
  <si>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</si>
  <si>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</si>
  <si>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</si>
  <si>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</si>
  <si>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</si>
  <si>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</si>
  <si>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</si>
  <si>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</si>
  <si>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</si>
  <si>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</si>
  <si>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</si>
  <si>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</si>
  <si>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</si>
  <si>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</si>
  <si>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</si>
  <si>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</si>
  <si>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</si>
  <si>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</si>
  <si>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</si>
  <si>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</si>
  <si>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</si>
  <si>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</si>
  <si>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</si>
  <si>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</si>
  <si>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</si>
  <si>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</si>
  <si>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</si>
  <si>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</si>
  <si>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</si>
  <si>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</si>
  <si>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</si>
  <si>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</si>
  <si>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</si>
  <si>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</si>
  <si>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</si>
  <si>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</si>
  <si>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</si>
  <si>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</si>
  <si>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</si>
  <si>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</si>
  <si>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</si>
  <si>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</si>
  <si>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</si>
  <si>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</si>
  <si>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</si>
  <si>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</si>
  <si>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</si>
  <si>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</si>
  <si>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</si>
  <si>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</si>
  <si>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</si>
  <si>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</si>
  <si>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</si>
  <si>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</si>
  <si>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</si>
  <si>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</si>
  <si>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</si>
  <si>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</si>
  <si>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</si>
  <si>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</si>
  <si>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</si>
  <si>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</si>
  <si>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</si>
  <si>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</si>
  <si>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</si>
  <si>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</si>
  <si>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</si>
  <si>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</si>
  <si>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</si>
  <si>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</si>
  <si>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</si>
  <si>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</si>
  <si>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</si>
  <si>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</si>
  <si>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</si>
  <si>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</si>
  <si>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</si>
  <si>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</si>
  <si>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</si>
  <si>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</si>
  <si>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</si>
  <si>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</si>
  <si>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</si>
  <si>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</si>
  <si>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</si>
  <si>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</si>
  <si>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</si>
  <si>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</si>
  <si>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</si>
  <si>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</si>
  <si>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</si>
  <si>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</si>
  <si>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</si>
  <si>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</si>
  <si>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</si>
  <si>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</si>
  <si>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</si>
  <si>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</si>
  <si>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</si>
  <si>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</si>
  <si>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</si>
  <si>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</si>
  <si>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</si>
  <si>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</si>
  <si>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</si>
  <si>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</si>
  <si>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</si>
  <si>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</si>
  <si>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</si>
  <si>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</si>
  <si>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</si>
  <si>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</si>
  <si>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</si>
  <si>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</si>
  <si>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</si>
  <si>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</si>
  <si>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</si>
  <si>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</si>
  <si>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</si>
  <si>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</si>
  <si>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</si>
  <si>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</si>
  <si>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</si>
  <si>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</si>
  <si>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</si>
  <si>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</si>
  <si>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</si>
  <si>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</si>
  <si>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</si>
  <si>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</si>
  <si>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</si>
  <si>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</si>
  <si>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</si>
  <si>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</si>
  <si>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</si>
  <si>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</si>
  <si>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</si>
  <si>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</si>
  <si>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</si>
  <si>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</si>
  <si>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</si>
  <si>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</si>
  <si>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</si>
  <si>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</si>
  <si>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</si>
  <si>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</si>
  <si>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</si>
  <si>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</si>
  <si>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</si>
  <si>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</si>
  <si>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</si>
  <si>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</si>
  <si>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</si>
  <si>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</si>
  <si>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</si>
  <si>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</si>
  <si>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</si>
  <si>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</si>
  <si>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</si>
  <si>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</si>
  <si>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</si>
  <si>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</si>
  <si>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</si>
  <si>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</si>
  <si>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</si>
  <si>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</si>
  <si>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</si>
  <si>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</si>
  <si>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</si>
  <si>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</si>
  <si>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</si>
  <si>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</si>
  <si>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</si>
  <si>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</si>
  <si>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</si>
  <si>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</si>
  <si>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</si>
  <si>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</si>
  <si>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</si>
  <si>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</si>
  <si>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</si>
  <si>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</si>
  <si>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</si>
  <si>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</si>
  <si>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</si>
  <si>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</si>
  <si>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</si>
  <si>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</si>
  <si>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</si>
  <si>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</si>
  <si>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</si>
  <si>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</si>
  <si>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</si>
  <si>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</si>
  <si>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</si>
  <si>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</si>
  <si>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</si>
  <si>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</si>
  <si>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</si>
  <si>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</si>
  <si>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</si>
  <si>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</si>
  <si>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</si>
  <si>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</si>
  <si>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</si>
  <si>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</si>
  <si>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</si>
  <si>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</si>
  <si>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</si>
  <si>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</si>
  <si>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</si>
  <si>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</si>
  <si>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</si>
  <si>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</si>
  <si>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</si>
  <si>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</si>
  <si>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</si>
  <si>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</si>
  <si>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</si>
  <si>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</si>
  <si>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</si>
  <si>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</si>
  <si>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</si>
  <si>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</si>
  <si>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</si>
  <si>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</si>
  <si>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</si>
  <si>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</si>
  <si>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</si>
  <si>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</si>
  <si>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</si>
  <si>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</si>
  <si>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</si>
  <si>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</si>
  <si>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</si>
  <si>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</si>
  <si>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</si>
  <si>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</si>
  <si>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</si>
  <si>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</si>
  <si>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</si>
  <si>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</si>
  <si>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</si>
  <si>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</si>
  <si>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</si>
  <si>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</si>
  <si>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</si>
  <si>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</si>
  <si>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</si>
  <si>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</si>
  <si>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</si>
  <si>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</si>
  <si>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</si>
  <si>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</si>
  <si>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</si>
  <si>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</si>
  <si>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</si>
  <si>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</si>
  <si>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</si>
  <si>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</si>
  <si>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</si>
  <si>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</si>
  <si>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</si>
  <si>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</si>
  <si>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</si>
  <si>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</si>
  <si>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</si>
  <si>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</si>
  <si>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</si>
  <si>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</si>
  <si>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</si>
  <si>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</si>
  <si>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</si>
  <si>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</si>
  <si>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</si>
  <si>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</si>
  <si>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</si>
  <si>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</si>
  <si>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</si>
  <si>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</si>
  <si>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</si>
  <si>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</si>
  <si>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</si>
  <si>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</si>
  <si>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</si>
  <si>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</si>
  <si>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</si>
  <si>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</si>
  <si>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</si>
  <si>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</si>
  <si>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</si>
  <si>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</si>
  <si>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</si>
  <si>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</si>
  <si>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</si>
  <si>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</si>
  <si>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</si>
  <si>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</si>
  <si>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</si>
  <si>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</si>
  <si>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</si>
  <si>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</si>
  <si>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</si>
  <si>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</si>
  <si>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</si>
  <si>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</si>
  <si>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</si>
  <si>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</si>
  <si>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</si>
  <si>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</si>
  <si>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</si>
  <si>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</si>
  <si>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</si>
  <si>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</si>
  <si>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</si>
  <si>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</si>
  <si>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</si>
  <si>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</si>
  <si>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</si>
  <si>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</si>
  <si>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</si>
  <si>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</si>
  <si>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</si>
  <si>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</si>
  <si>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</si>
  <si>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</si>
  <si>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</si>
  <si>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</si>
  <si>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</si>
  <si>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</si>
  <si>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</si>
  <si>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</si>
  <si>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</si>
  <si>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</si>
  <si>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</si>
  <si>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</si>
  <si>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</si>
  <si>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</si>
  <si>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</si>
  <si>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</si>
  <si>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</si>
  <si>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</si>
  <si>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</si>
  <si>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</si>
  <si>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</si>
  <si>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</si>
  <si>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</si>
  <si>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</si>
  <si>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</si>
  <si>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</si>
  <si>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</si>
  <si>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</si>
  <si>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</si>
  <si>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</si>
  <si>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</si>
  <si>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</si>
  <si>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</si>
  <si>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</si>
  <si>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</si>
  <si>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</si>
  <si>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</si>
  <si>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</si>
  <si>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</si>
  <si>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</si>
  <si>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</si>
  <si>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</si>
  <si>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</si>
  <si>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</si>
  <si>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</si>
  <si>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</si>
  <si>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</si>
  <si>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</si>
  <si>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</si>
  <si>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</si>
  <si>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</si>
  <si>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</si>
  <si>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</si>
  <si>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</si>
  <si>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</si>
  <si>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</si>
  <si>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</si>
  <si>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</si>
  <si>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</si>
  <si>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</si>
  <si>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</si>
  <si>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</si>
  <si>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</si>
  <si>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</si>
  <si>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</si>
  <si>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</si>
  <si>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</si>
  <si>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</si>
  <si>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</si>
  <si>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</si>
  <si>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</si>
  <si>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</si>
  <si>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</si>
  <si>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</si>
  <si>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</si>
  <si>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</si>
  <si>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</si>
  <si>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</si>
  <si>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</si>
  <si>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</si>
  <si>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</si>
  <si>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</si>
  <si>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</si>
  <si>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</si>
  <si>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</si>
  <si>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</si>
  <si>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</si>
  <si>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</si>
  <si>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</si>
  <si>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</si>
  <si>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</si>
  <si>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</si>
  <si>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</si>
  <si>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</si>
  <si>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</si>
  <si>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</si>
  <si>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</si>
  <si>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</si>
  <si>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</si>
  <si>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</si>
  <si>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</si>
  <si>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</si>
  <si>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</si>
  <si>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</si>
  <si>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</si>
  <si>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</si>
  <si>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</si>
  <si>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</si>
  <si>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</si>
  <si>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</si>
  <si>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</si>
  <si>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</si>
  <si>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</si>
  <si>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</si>
  <si>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</si>
  <si>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</si>
  <si>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</si>
  <si>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</si>
  <si>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</si>
  <si>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</si>
  <si>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</si>
  <si>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</si>
  <si>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</si>
  <si>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</si>
  <si>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</si>
  <si>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</si>
  <si>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</si>
  <si>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</si>
  <si>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</si>
  <si>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</si>
  <si>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</si>
  <si>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</si>
  <si>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</si>
  <si>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</si>
  <si>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</si>
  <si>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</si>
  <si>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</si>
  <si>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</si>
  <si>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</si>
  <si>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</si>
  <si>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</si>
  <si>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</si>
  <si>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</si>
  <si>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</si>
  <si>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</si>
  <si>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</si>
  <si>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</si>
  <si>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</si>
  <si>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</si>
  <si>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</si>
  <si>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</si>
  <si>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</si>
  <si>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</si>
  <si>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</si>
  <si>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</si>
  <si>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</si>
  <si>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</si>
  <si>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</si>
  <si>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</si>
  <si>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</si>
  <si>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</si>
  <si>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</si>
  <si>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</si>
  <si>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</si>
  <si>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</si>
  <si>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</si>
  <si>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</si>
  <si>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</si>
  <si>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</si>
  <si>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</si>
  <si>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</si>
  <si>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</si>
  <si>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</si>
  <si>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</si>
  <si>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</si>
  <si>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</si>
  <si>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</si>
  <si>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</si>
  <si>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</si>
  <si>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</si>
  <si>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</si>
  <si>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</si>
  <si>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</si>
  <si>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</si>
  <si>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</si>
  <si>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</si>
  <si>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</si>
  <si>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</si>
  <si>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</si>
  <si>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</si>
  <si>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</si>
  <si>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</si>
  <si>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</si>
  <si>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</si>
  <si>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</si>
  <si>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</si>
  <si>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</si>
  <si>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</si>
  <si>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</si>
  <si>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</si>
  <si>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</si>
  <si>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</si>
  <si>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</si>
  <si>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</si>
  <si>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</si>
  <si>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</si>
  <si>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</si>
  <si>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</si>
  <si>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</si>
  <si>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</si>
  <si>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</si>
  <si>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</si>
  <si>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</si>
  <si>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</si>
  <si>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</si>
  <si>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</si>
  <si>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</si>
  <si>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</si>
  <si>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</si>
  <si>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</si>
  <si>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</si>
  <si>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</si>
  <si>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</si>
  <si>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</si>
  <si>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</si>
  <si>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</si>
  <si>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</si>
  <si>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</si>
  <si>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</si>
  <si>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</si>
  <si>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</si>
  <si>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</si>
  <si>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</si>
  <si>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</si>
  <si>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</si>
  <si>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</si>
  <si>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</si>
  <si>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</si>
  <si>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</si>
  <si>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</si>
  <si>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</si>
  <si>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</si>
  <si>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</si>
  <si>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</si>
  <si>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</si>
  <si>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</si>
  <si>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</si>
  <si>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</si>
  <si>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</si>
  <si>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</si>
  <si>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</si>
  <si>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</si>
  <si>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</si>
  <si>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</si>
  <si>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</si>
  <si>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</si>
  <si>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</si>
  <si>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</si>
  <si>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</si>
  <si>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</si>
  <si>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</si>
  <si>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</si>
  <si>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</si>
  <si>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</si>
  <si>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</si>
  <si>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</si>
  <si>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</si>
  <si>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</si>
  <si>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</si>
  <si>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</si>
  <si>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</si>
  <si>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</si>
  <si>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</si>
  <si>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</si>
  <si>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</si>
  <si>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</si>
  <si>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</si>
  <si>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</si>
  <si>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</si>
  <si>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</si>
  <si>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</si>
  <si>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</si>
  <si>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</si>
  <si>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</si>
  <si>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</si>
  <si>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</si>
  <si>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</si>
  <si>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</si>
  <si>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</si>
  <si>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</si>
  <si>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</si>
  <si>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</si>
  <si>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</si>
  <si>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</si>
  <si>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</si>
  <si>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</si>
  <si>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</si>
  <si>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</si>
  <si>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</si>
  <si>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</si>
  <si>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</si>
  <si>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</si>
  <si>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</si>
  <si>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</si>
  <si>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</si>
  <si>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</si>
  <si>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</si>
  <si>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</si>
  <si>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</si>
  <si>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</si>
  <si>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</si>
  <si>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</si>
  <si>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</si>
  <si>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</si>
  <si>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</si>
  <si>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</si>
  <si>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</si>
  <si>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</si>
  <si>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</si>
  <si>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</si>
  <si>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</si>
  <si>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</si>
  <si>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</si>
  <si>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</si>
  <si>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</si>
  <si>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</si>
  <si>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</si>
  <si>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</si>
  <si>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</si>
  <si>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</si>
  <si>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</si>
  <si>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</si>
  <si>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</si>
  <si>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</si>
  <si>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</si>
  <si>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</si>
  <si>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</si>
  <si>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</si>
  <si>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</si>
  <si>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</si>
  <si>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</si>
  <si>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</si>
  <si>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</si>
  <si>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</si>
  <si>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</si>
  <si>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</si>
  <si>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</si>
  <si>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</si>
  <si>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</si>
  <si>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</si>
  <si>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</si>
  <si>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</si>
  <si>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</si>
  <si>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</si>
  <si>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</si>
  <si>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</si>
  <si>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</si>
  <si>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</si>
  <si>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</si>
  <si>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</si>
  <si>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</si>
  <si>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</si>
  <si>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</si>
  <si>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</si>
  <si>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</si>
  <si>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</si>
  <si>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</si>
  <si>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</si>
  <si>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</si>
  <si>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</si>
  <si>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</si>
  <si>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</si>
  <si>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</si>
  <si>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</si>
  <si>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</si>
  <si>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</si>
  <si>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</si>
  <si>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</si>
  <si>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</si>
  <si>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</si>
  <si>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</si>
  <si>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</si>
  <si>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</si>
  <si>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</si>
  <si>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</si>
  <si>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</si>
  <si>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</si>
  <si>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</si>
  <si>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</si>
  <si>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</si>
  <si>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</si>
  <si>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</si>
  <si>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</si>
  <si>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</si>
  <si>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</si>
  <si>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</si>
  <si>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</si>
  <si>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</si>
  <si>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</si>
  <si>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</si>
  <si>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</si>
  <si>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</si>
  <si>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</si>
  <si>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</si>
  <si>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</si>
  <si>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</si>
  <si>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</si>
  <si>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</si>
  <si>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</si>
  <si>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</si>
  <si>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</si>
  <si>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</si>
  <si>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</si>
  <si>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</si>
  <si>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</si>
  <si>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</si>
  <si>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</si>
  <si>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</si>
  <si>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</si>
  <si>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</si>
  <si>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</si>
  <si>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</si>
  <si>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</si>
  <si>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</si>
  <si>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</si>
  <si>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</si>
  <si>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</si>
  <si>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</si>
  <si>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</si>
  <si>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</si>
  <si>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</si>
  <si>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</si>
  <si>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</si>
  <si>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</si>
  <si>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</si>
  <si>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</si>
  <si>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</si>
  <si>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</si>
  <si>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</si>
  <si>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</si>
  <si>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</si>
  <si>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</si>
  <si>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</si>
  <si>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</si>
  <si>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</si>
  <si>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</si>
  <si>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</si>
  <si>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</si>
  <si>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</si>
  <si>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</si>
  <si>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</si>
  <si>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</si>
  <si>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</si>
  <si>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</si>
  <si>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</si>
  <si>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</si>
  <si>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</si>
  <si>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</si>
  <si>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</si>
  <si>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</si>
  <si>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</si>
  <si>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</si>
  <si>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</si>
  <si>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</si>
  <si>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</si>
  <si>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</si>
  <si>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</si>
  <si>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</si>
  <si>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</si>
  <si>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</si>
  <si>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</si>
  <si>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</si>
  <si>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</si>
  <si>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</si>
  <si>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</si>
  <si>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</si>
  <si>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</si>
  <si>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</si>
  <si>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</si>
  <si>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</si>
  <si>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</si>
  <si>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</si>
  <si>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</si>
  <si>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</si>
  <si>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</si>
  <si>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</si>
  <si>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</si>
  <si>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</si>
  <si>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</si>
  <si>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</si>
  <si>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</si>
  <si>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</si>
  <si>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</si>
  <si>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</si>
  <si>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</si>
  <si>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</si>
  <si>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</si>
  <si>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</si>
  <si>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</si>
  <si>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</si>
  <si>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</si>
  <si>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</si>
  <si>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</si>
  <si>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</si>
  <si>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</si>
  <si>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</si>
  <si>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</si>
  <si>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</si>
  <si>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</si>
  <si>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</si>
  <si>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</si>
  <si>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</si>
  <si>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</si>
  <si>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</si>
  <si>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</si>
  <si>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</si>
  <si>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</si>
  <si>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</si>
  <si>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</si>
  <si>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</si>
  <si>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</si>
  <si>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</si>
  <si>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</si>
  <si>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</si>
  <si>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</si>
  <si>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</si>
  <si>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</si>
  <si>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</si>
  <si>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</si>
  <si>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</si>
  <si>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</si>
  <si>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</si>
  <si>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</si>
  <si>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</si>
  <si>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</si>
  <si>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</si>
  <si>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</si>
  <si>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</si>
  <si>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</si>
  <si>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</si>
  <si>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</si>
  <si>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</si>
  <si>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</si>
  <si>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</si>
  <si>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</si>
  <si>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</si>
  <si>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</si>
  <si>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</si>
  <si>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</si>
  <si>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</si>
  <si>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</si>
  <si>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</si>
  <si>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</si>
  <si>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</si>
  <si>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</si>
  <si>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</si>
  <si>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</si>
  <si>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</si>
  <si>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</si>
  <si>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</si>
  <si>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</si>
  <si>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</si>
  <si>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</si>
  <si>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</si>
  <si>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</si>
  <si>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</si>
  <si>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</si>
  <si>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</si>
  <si>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</si>
  <si>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</si>
  <si>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</si>
  <si>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</si>
  <si>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</si>
  <si>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</si>
  <si>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</si>
  <si>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</si>
  <si>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</si>
  <si>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</si>
  <si>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</si>
  <si>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</si>
  <si>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</si>
  <si>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</si>
  <si>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</si>
  <si>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</si>
  <si>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</si>
  <si>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</si>
  <si>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</si>
  <si>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</si>
  <si>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</si>
  <si>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</si>
  <si>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</si>
  <si>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</si>
  <si>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</si>
  <si>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</si>
  <si>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</si>
  <si>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</si>
  <si>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</si>
  <si>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</si>
  <si>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</si>
  <si>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</si>
  <si>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</si>
  <si>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</si>
  <si>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</si>
  <si>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</si>
  <si>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</si>
  <si>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</si>
  <si>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</si>
  <si>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</si>
  <si>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</si>
  <si>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</si>
  <si>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</si>
  <si>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</si>
  <si>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</si>
  <si>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</si>
  <si>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</si>
  <si>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</si>
  <si>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</si>
  <si>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</si>
  <si>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</si>
  <si>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</si>
  <si>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</si>
  <si>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</si>
  <si>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</si>
  <si>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</si>
  <si>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</si>
  <si>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</si>
  <si>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</si>
  <si>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</si>
  <si>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</si>
  <si>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</si>
  <si>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</si>
  <si>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</si>
  <si>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</si>
  <si>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</si>
  <si>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</si>
  <si>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</si>
  <si>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</si>
  <si>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</si>
  <si>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</si>
  <si>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</si>
  <si>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</si>
  <si>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</si>
  <si>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</si>
  <si>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</si>
  <si>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</si>
  <si>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</si>
  <si>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</si>
  <si>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</si>
  <si>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</si>
  <si>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</si>
  <si>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</si>
  <si>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</si>
  <si>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</si>
  <si>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</si>
  <si>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</si>
  <si>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</si>
  <si>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</si>
  <si>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</si>
  <si>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</si>
  <si>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</si>
  <si>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</si>
  <si>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</si>
  <si>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</si>
  <si>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</si>
  <si>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</si>
  <si>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</si>
  <si>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</si>
  <si>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</si>
  <si>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</si>
  <si>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</si>
  <si>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</si>
  <si>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</si>
  <si>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</si>
  <si>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</si>
  <si>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</si>
  <si>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</si>
  <si>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</si>
  <si>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</si>
  <si>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</si>
  <si>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</si>
  <si>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</si>
  <si>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</si>
  <si>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</si>
  <si>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</si>
  <si>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</si>
  <si>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</si>
  <si>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</si>
  <si>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</si>
  <si>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</si>
  <si>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</si>
  <si>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</si>
  <si>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</si>
  <si>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</si>
  <si>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</si>
  <si>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</si>
  <si>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</si>
  <si>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</si>
  <si>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</si>
  <si>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</si>
  <si>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</si>
  <si>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</si>
  <si>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</si>
  <si>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</si>
  <si>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</si>
  <si>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</si>
  <si>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</si>
  <si>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</si>
  <si>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</si>
  <si>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</si>
  <si>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</si>
  <si>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</si>
  <si>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</si>
  <si>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</si>
  <si>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</si>
  <si>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</si>
  <si>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</si>
  <si>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</si>
  <si>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</si>
  <si>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</si>
  <si>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</si>
  <si>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</si>
  <si>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</si>
  <si>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</si>
  <si>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</si>
  <si>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</si>
  <si>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</si>
  <si>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</si>
  <si>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</si>
  <si>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</si>
  <si>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</si>
  <si>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</si>
  <si>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</si>
  <si>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</si>
  <si>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</si>
  <si>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</si>
  <si>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</si>
  <si>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</si>
  <si>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</si>
  <si>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</si>
  <si>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</si>
  <si>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</si>
  <si>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</si>
  <si>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</si>
  <si>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</si>
  <si>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</si>
  <si>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</si>
  <si>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</si>
  <si>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</si>
  <si>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</si>
  <si>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</si>
  <si>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</si>
  <si>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</si>
  <si>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</si>
  <si>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</si>
  <si>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</si>
  <si>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</si>
  <si>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</si>
  <si>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</si>
  <si>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</si>
  <si>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</si>
  <si>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</si>
  <si>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</si>
  <si>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</si>
  <si>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</si>
  <si>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</si>
  <si>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</si>
  <si>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</si>
  <si>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</si>
  <si>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</si>
  <si>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</si>
  <si>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</si>
  <si>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</si>
  <si>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</si>
  <si>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</si>
  <si>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</si>
  <si>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</si>
  <si>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</si>
  <si>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</si>
  <si>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</si>
  <si>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</si>
  <si>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</si>
  <si>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</si>
  <si>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</si>
  <si>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</si>
  <si>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</si>
  <si>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</si>
  <si>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</si>
  <si>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</si>
  <si>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</si>
  <si>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</si>
  <si>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</si>
  <si>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</si>
  <si>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</si>
  <si>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</si>
  <si>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</si>
  <si>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</si>
  <si>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</si>
  <si>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</si>
  <si>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</si>
  <si>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</si>
  <si>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</si>
  <si>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</si>
  <si>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</si>
  <si>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</si>
  <si>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</si>
  <si>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</si>
  <si>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</si>
  <si>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</si>
  <si>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</si>
  <si>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</si>
  <si>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</si>
  <si>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</si>
  <si>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</si>
  <si>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</si>
  <si>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</si>
  <si>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</si>
  <si>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</si>
  <si>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</si>
  <si>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</si>
  <si>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</si>
  <si>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</si>
  <si>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</si>
  <si>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</si>
  <si>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</si>
  <si>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</si>
  <si>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</si>
  <si>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</si>
  <si>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</si>
  <si>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</si>
  <si>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</si>
  <si>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</si>
  <si>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</si>
  <si>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</si>
  <si>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</si>
  <si>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</si>
  <si>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</si>
  <si>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</si>
  <si>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</si>
  <si>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</si>
  <si>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</si>
  <si>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</si>
  <si>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</si>
  <si>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</si>
  <si>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</si>
  <si>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</si>
  <si>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</si>
  <si>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</si>
  <si>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</si>
  <si>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</si>
  <si>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</si>
  <si>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</si>
  <si>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</si>
  <si>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</si>
  <si>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</si>
  <si>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</si>
  <si>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</si>
  <si>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</si>
  <si>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</si>
  <si>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</si>
  <si>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</si>
  <si>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</si>
  <si>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</si>
  <si>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</si>
  <si>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</si>
  <si>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</si>
  <si>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</si>
  <si>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</si>
  <si>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</si>
  <si>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</si>
  <si>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</si>
  <si>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</si>
  <si>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</si>
  <si>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</si>
  <si>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</si>
  <si>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</si>
  <si>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</si>
  <si>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</si>
  <si>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</si>
  <si>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</si>
  <si>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</si>
  <si>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</si>
  <si>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</si>
  <si>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</si>
  <si>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</si>
  <si>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</si>
  <si>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</si>
  <si>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</si>
  <si>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</si>
  <si>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</si>
  <si>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</si>
  <si>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</si>
  <si>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</si>
  <si>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</si>
  <si>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</si>
  <si>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</si>
  <si>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</si>
  <si>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</si>
  <si>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</si>
  <si>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</si>
  <si>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</si>
  <si>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</si>
  <si>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</si>
  <si>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</si>
  <si>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</si>
  <si>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</si>
  <si>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</si>
  <si>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</si>
  <si>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</si>
  <si>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</si>
  <si>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</si>
  <si>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</si>
  <si>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</si>
  <si>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</si>
  <si>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</si>
  <si>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</si>
  <si>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</si>
  <si>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</si>
  <si>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</si>
  <si>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</si>
  <si>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</si>
  <si>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</si>
  <si>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</si>
  <si>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</si>
  <si>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</si>
  <si>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</si>
  <si>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</si>
  <si>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</si>
  <si>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</si>
  <si>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</si>
  <si>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</si>
  <si>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</si>
  <si>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</si>
  <si>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</si>
  <si>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</si>
  <si>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</si>
  <si>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</si>
  <si>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</si>
  <si>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</si>
  <si>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</si>
  <si>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</si>
  <si>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</si>
  <si>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</si>
  <si>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</si>
  <si>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</si>
  <si>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</si>
  <si>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</si>
  <si>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</si>
  <si>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</si>
  <si>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</si>
  <si>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</si>
  <si>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</si>
  <si>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</si>
  <si>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</si>
  <si>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</si>
  <si>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</si>
  <si>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</si>
  <si>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</si>
  <si>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</si>
  <si>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</si>
  <si>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</si>
  <si>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</si>
  <si>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</si>
  <si>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</si>
  <si>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</si>
  <si>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</si>
  <si>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</si>
  <si>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</si>
  <si>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</si>
  <si>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</si>
  <si>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</si>
  <si>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</si>
  <si>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</si>
  <si>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</si>
  <si>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</si>
  <si>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</si>
  <si>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</si>
  <si>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</si>
  <si>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</si>
  <si>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</si>
  <si>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</si>
  <si>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</si>
  <si>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</si>
  <si>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</si>
  <si>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</si>
  <si>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</si>
  <si>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</si>
  <si>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</si>
  <si>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</si>
  <si>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</si>
  <si>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</si>
  <si>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</si>
  <si>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</si>
  <si>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</si>
  <si>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</si>
  <si>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</si>
  <si>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</si>
  <si>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</si>
  <si>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</si>
  <si>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</si>
  <si>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</si>
  <si>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</si>
  <si>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</si>
  <si>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</si>
  <si>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</si>
  <si>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</si>
  <si>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</si>
  <si>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</si>
  <si>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</si>
  <si>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</si>
  <si>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</si>
  <si>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</si>
  <si>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</si>
  <si>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</si>
  <si>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</si>
  <si>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</si>
  <si>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</si>
  <si>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</si>
  <si>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</si>
  <si>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</si>
  <si>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</si>
  <si>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</si>
  <si>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</si>
  <si>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</si>
  <si>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</si>
  <si>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</si>
  <si>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</si>
  <si>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</si>
  <si>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</si>
  <si>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</si>
  <si>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</si>
  <si>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</si>
  <si>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</si>
  <si>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</si>
  <si>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</si>
  <si>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</si>
  <si>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</si>
  <si>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</si>
  <si>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</si>
  <si>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</si>
  <si>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</si>
  <si>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</si>
  <si>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</si>
  <si>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</si>
  <si>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</si>
  <si>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</si>
  <si>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</si>
  <si>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</si>
  <si>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</si>
  <si>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</si>
  <si>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</si>
  <si>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</si>
  <si>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</si>
  <si>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</si>
  <si>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</si>
  <si>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</si>
  <si>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</si>
  <si>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</si>
  <si>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</si>
  <si>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</si>
  <si>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</si>
  <si>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</si>
  <si>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</si>
  <si>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</si>
  <si>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</si>
  <si>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</si>
  <si>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</si>
  <si>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</si>
  <si>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</si>
  <si>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</si>
  <si>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</si>
  <si>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</si>
  <si>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</si>
  <si>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</si>
  <si>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</si>
  <si>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</si>
  <si>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</si>
  <si>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</si>
  <si>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</si>
  <si>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</si>
  <si>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</si>
  <si>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</si>
  <si>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</si>
  <si>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</si>
  <si>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</si>
  <si>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</si>
  <si>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</si>
  <si>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</si>
  <si>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</si>
  <si>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</si>
  <si>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</si>
  <si>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</si>
  <si>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</si>
  <si>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</si>
  <si>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</si>
  <si>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</si>
  <si>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</si>
  <si>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</si>
  <si>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</si>
  <si>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</si>
  <si>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</si>
  <si>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</si>
  <si>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</si>
  <si>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</si>
  <si>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</si>
  <si>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</si>
  <si>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</si>
  <si>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</si>
  <si>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</si>
  <si>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</si>
  <si>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</si>
  <si>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</si>
  <si>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</si>
  <si>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</si>
  <si>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</si>
  <si>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</si>
  <si>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</si>
  <si>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</si>
  <si>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</si>
  <si>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</si>
  <si>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</si>
  <si>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</si>
  <si>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</si>
  <si>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</si>
  <si>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</si>
  <si>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</si>
  <si>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</si>
  <si>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</si>
  <si>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</si>
  <si>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</si>
  <si>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</si>
  <si>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</si>
  <si>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</si>
  <si>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</si>
  <si>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</si>
  <si>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</si>
  <si>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</si>
  <si>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</si>
  <si>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</si>
  <si>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</si>
  <si>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</si>
  <si>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</si>
  <si>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</si>
  <si>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</si>
  <si>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</si>
  <si>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</si>
  <si>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</si>
  <si>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</si>
  <si>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</si>
  <si>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</si>
  <si>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</si>
  <si>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</si>
  <si>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</si>
  <si>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</si>
  <si>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</si>
  <si>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</si>
  <si>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</si>
  <si>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</si>
  <si>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</si>
  <si>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</si>
  <si>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</si>
  <si>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</si>
  <si>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</si>
  <si>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</si>
  <si>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</si>
  <si>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</si>
  <si>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</si>
  <si>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</si>
  <si>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</si>
  <si>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</si>
  <si>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</si>
  <si>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</si>
  <si>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</si>
  <si>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</si>
  <si>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</si>
  <si>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</si>
  <si>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</si>
  <si>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</si>
  <si>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</si>
  <si>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</si>
  <si>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</si>
  <si>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</si>
  <si>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</si>
  <si>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</si>
  <si>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</si>
  <si>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</si>
  <si>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</si>
  <si>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</si>
  <si>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</si>
  <si>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</si>
  <si>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</si>
  <si>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</si>
  <si>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</si>
  <si>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</si>
  <si>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</si>
  <si>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</si>
  <si>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</si>
  <si>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</si>
  <si>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</si>
  <si>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</si>
  <si>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</si>
  <si>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</si>
  <si>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</si>
  <si>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</si>
  <si>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</si>
  <si>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</si>
  <si>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</si>
  <si>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</si>
  <si>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</si>
  <si>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</si>
  <si>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</si>
  <si>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</si>
  <si>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</si>
  <si>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</si>
  <si>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</si>
  <si>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</si>
  <si>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</si>
  <si>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</si>
  <si>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</si>
  <si>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</si>
  <si>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</si>
  <si>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</si>
  <si>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</si>
  <si>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</si>
  <si>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</si>
  <si>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</si>
  <si>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</si>
  <si>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</si>
  <si>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</si>
  <si>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</si>
  <si>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</si>
  <si>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</si>
  <si>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</si>
  <si>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</si>
  <si>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</si>
  <si>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</si>
  <si>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</si>
  <si>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</si>
  <si>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</si>
  <si>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</si>
  <si>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</si>
  <si>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</si>
  <si>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</si>
  <si>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</si>
  <si>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</si>
  <si>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</si>
  <si>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</si>
  <si>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</si>
  <si>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</si>
  <si>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</si>
  <si>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</si>
  <si>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</si>
  <si>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</si>
  <si>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</si>
  <si>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</si>
  <si>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</si>
  <si>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</si>
  <si>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</si>
  <si>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</si>
  <si>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</si>
  <si>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</si>
  <si>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</si>
  <si>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</si>
  <si>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</si>
  <si>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</si>
  <si>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</si>
  <si>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</si>
  <si>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</si>
  <si>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</si>
  <si>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</si>
  <si>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</si>
  <si>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</si>
  <si>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</si>
  <si>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</si>
  <si>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</si>
  <si>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</si>
  <si>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</si>
  <si>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</si>
  <si>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</si>
  <si>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</si>
  <si>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</si>
  <si>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</si>
  <si>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</si>
  <si>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</si>
  <si>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</si>
  <si>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</si>
  <si>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</si>
  <si>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</si>
  <si>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</si>
  <si>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</si>
  <si>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</si>
  <si>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</si>
  <si>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</si>
  <si>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</si>
  <si>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</si>
  <si>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</si>
  <si>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</si>
  <si>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</si>
  <si>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</si>
  <si>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</si>
  <si>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</si>
  <si>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</si>
  <si>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</si>
  <si>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</si>
  <si>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</si>
  <si>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</si>
  <si>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</si>
  <si>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</si>
  <si>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</si>
  <si>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</si>
  <si>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</si>
  <si>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</si>
  <si>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</si>
  <si>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</si>
  <si>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</si>
  <si>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</si>
  <si>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</si>
  <si>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</si>
  <si>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</si>
  <si>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</si>
  <si>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</si>
  <si>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</si>
  <si>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</si>
  <si>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</si>
  <si>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</si>
  <si>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</si>
  <si>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</si>
  <si>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</si>
  <si>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</si>
  <si>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</si>
  <si>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</si>
  <si>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</si>
  <si>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</si>
  <si>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</si>
  <si>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</si>
  <si>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</si>
  <si>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</si>
  <si>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</si>
  <si>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</si>
  <si>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</si>
  <si>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</si>
  <si>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</si>
  <si>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</si>
  <si>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</si>
  <si>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</si>
  <si>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</si>
  <si>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</si>
  <si>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</si>
  <si>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</si>
  <si>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</si>
  <si>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</si>
  <si>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</si>
  <si>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</si>
  <si>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</si>
  <si>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</si>
  <si>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</si>
  <si>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</si>
  <si>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</si>
  <si>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</si>
  <si>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</si>
  <si>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</si>
  <si>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</si>
  <si>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</si>
  <si>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</si>
  <si>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</si>
  <si>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</si>
  <si>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</si>
  <si>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</si>
  <si>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</si>
  <si>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</si>
  <si>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</si>
  <si>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</si>
  <si>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</si>
  <si>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</si>
  <si>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</si>
  <si>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</si>
  <si>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</si>
  <si>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</si>
  <si>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</si>
  <si>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</si>
  <si>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</si>
  <si>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</si>
  <si>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</si>
  <si>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</si>
  <si>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</si>
  <si>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</si>
  <si>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</si>
  <si>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</si>
  <si>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</si>
  <si>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</si>
  <si>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</si>
  <si>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</si>
  <si>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</si>
  <si>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</si>
  <si>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</si>
  <si>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</si>
  <si>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</si>
  <si>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</si>
  <si>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</si>
  <si>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</si>
  <si>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</si>
  <si>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</si>
  <si>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</si>
  <si>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</si>
  <si>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</si>
  <si>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</si>
  <si>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</si>
  <si>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</si>
  <si>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</si>
  <si>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</si>
  <si>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</si>
  <si>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</si>
  <si>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</si>
  <si>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</si>
  <si>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</si>
  <si>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</si>
  <si>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</si>
  <si>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</si>
  <si>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</si>
  <si>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</si>
  <si>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</si>
  <si>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</si>
  <si>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</si>
  <si>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</si>
  <si>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</si>
  <si>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</si>
  <si>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</si>
  <si>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</si>
  <si>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</si>
  <si>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</si>
  <si>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</si>
  <si>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</si>
  <si>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</si>
  <si>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</si>
  <si>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</si>
  <si>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</si>
  <si>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</si>
  <si>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</si>
  <si>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</si>
  <si>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</si>
  <si>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</si>
  <si>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</si>
  <si>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</si>
  <si>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</si>
  <si>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</si>
  <si>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</si>
  <si>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</si>
  <si>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</si>
  <si>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</si>
  <si>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</si>
  <si>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</si>
  <si>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</si>
  <si>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</si>
  <si>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</si>
  <si>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</si>
  <si>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</si>
  <si>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</si>
  <si>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</si>
  <si>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</si>
  <si>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</si>
  <si>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</si>
  <si>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</si>
  <si>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</si>
  <si>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</si>
  <si>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</si>
  <si>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</si>
  <si>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</si>
  <si>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</si>
  <si>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</si>
  <si>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</si>
  <si>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</si>
  <si>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</si>
  <si>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</si>
  <si>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</si>
  <si>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</si>
  <si>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</si>
  <si>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</si>
  <si>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</si>
  <si>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</si>
  <si>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</si>
  <si>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</si>
  <si>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</si>
  <si>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</si>
  <si>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</si>
  <si>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</si>
  <si>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</si>
  <si>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</si>
  <si>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</si>
  <si>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</si>
  <si>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</si>
  <si>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</si>
  <si>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</si>
  <si>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</si>
  <si>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</si>
  <si>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</si>
  <si>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</si>
  <si>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</si>
  <si>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</si>
  <si>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</si>
  <si>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</si>
  <si>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</si>
  <si>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</si>
  <si>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</si>
  <si>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</si>
  <si>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</si>
  <si>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</si>
  <si>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</si>
  <si>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</si>
  <si>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</si>
  <si>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</si>
  <si>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</si>
  <si>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</si>
  <si>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</si>
  <si>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</si>
  <si>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</si>
  <si>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</si>
  <si>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</si>
  <si>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</si>
  <si>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</si>
  <si>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</si>
  <si>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</si>
  <si>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</si>
  <si>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</si>
  <si>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</si>
  <si>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</si>
  <si>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</si>
  <si>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</si>
  <si>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</si>
  <si>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</si>
  <si>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</si>
  <si>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</si>
  <si>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</si>
  <si>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</si>
  <si>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</si>
  <si>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</si>
  <si>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</si>
  <si>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</si>
  <si>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</si>
  <si>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</si>
  <si>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</si>
  <si>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</si>
  <si>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</si>
  <si>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</si>
  <si>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</si>
  <si>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</si>
  <si>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</si>
  <si>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</si>
  <si>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</si>
  <si>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</si>
  <si>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</si>
  <si>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</si>
  <si>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</si>
  <si>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</si>
  <si>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</si>
  <si>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</si>
  <si>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</si>
  <si>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</si>
  <si>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</si>
  <si>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</si>
  <si>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</si>
  <si>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</si>
  <si>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</si>
  <si>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</si>
  <si>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</si>
  <si>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</si>
  <si>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</si>
  <si>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</si>
  <si>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</si>
  <si>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</si>
  <si>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</si>
  <si>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</si>
  <si>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</si>
  <si>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</si>
  <si>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</si>
  <si>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</si>
  <si>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</si>
  <si>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</si>
  <si>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</si>
  <si>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</si>
  <si>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</si>
  <si>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</si>
  <si>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</si>
  <si>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</si>
  <si>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</si>
  <si>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</si>
  <si>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</si>
  <si>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</si>
  <si>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</si>
  <si>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</si>
  <si>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</si>
  <si>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</si>
  <si>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</si>
  <si>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</si>
  <si>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</si>
  <si>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</si>
  <si>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</si>
  <si>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</si>
  <si>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</si>
  <si>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</si>
  <si>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</si>
  <si>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</si>
  <si>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</si>
  <si>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</si>
  <si>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</si>
  <si>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</si>
  <si>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</si>
  <si>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</si>
  <si>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</si>
  <si>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</si>
  <si>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</si>
  <si>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</si>
  <si>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</si>
  <si>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</si>
  <si>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</si>
  <si>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</si>
  <si>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</si>
  <si>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</si>
  <si>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</si>
  <si>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</si>
  <si>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</si>
  <si>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</si>
  <si>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</si>
  <si>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</si>
  <si>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</si>
  <si>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</si>
  <si>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</si>
  <si>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</si>
  <si>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</si>
  <si>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</si>
  <si>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</si>
  <si>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</si>
  <si>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</si>
  <si>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</si>
  <si>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</si>
  <si>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</si>
  <si>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</si>
  <si>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</si>
  <si>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</si>
  <si>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</si>
  <si>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</si>
  <si>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</si>
  <si>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</si>
  <si>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</si>
  <si>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</si>
  <si>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</si>
  <si>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</si>
  <si>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</si>
  <si>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</si>
  <si>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</si>
  <si>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</si>
  <si>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</si>
  <si>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</si>
  <si>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</si>
  <si>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</si>
  <si>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</si>
  <si>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</si>
  <si>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</si>
  <si>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</si>
  <si>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</si>
  <si>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</si>
  <si>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</si>
  <si>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</si>
  <si>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</si>
  <si>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</si>
  <si>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</si>
  <si>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</si>
  <si>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</si>
  <si>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</si>
  <si>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</si>
  <si>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</si>
  <si>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</si>
  <si>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</si>
  <si>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</si>
  <si>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</si>
  <si>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</si>
  <si>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</si>
  <si>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</si>
  <si>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</si>
  <si>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</si>
  <si>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</si>
  <si>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</si>
  <si>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</si>
  <si>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</si>
  <si>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</si>
  <si>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</si>
  <si>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</si>
  <si>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</si>
  <si>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</si>
  <si>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</si>
  <si>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</si>
  <si>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</si>
  <si>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</si>
  <si>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</si>
  <si>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</si>
  <si>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</si>
  <si>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</si>
  <si>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</si>
  <si>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</si>
  <si>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</si>
  <si>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</si>
  <si>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</si>
  <si>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</si>
  <si>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</si>
  <si>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</si>
  <si>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</si>
  <si>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</si>
  <si>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</si>
  <si>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</si>
  <si>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</si>
  <si>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</si>
  <si>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</si>
  <si>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</si>
  <si>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</si>
  <si>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</si>
  <si>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</si>
  <si>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</si>
  <si>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</si>
  <si>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</si>
  <si>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</si>
  <si>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</si>
  <si>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</si>
  <si>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</si>
  <si>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</si>
  <si>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</si>
  <si>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</si>
  <si>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</si>
  <si>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</si>
  <si>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</si>
  <si>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</si>
  <si>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</si>
  <si>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</si>
  <si>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</si>
  <si>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</si>
  <si>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</si>
  <si>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</si>
  <si>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</si>
  <si>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</si>
  <si>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</si>
  <si>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</si>
  <si>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</si>
  <si>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</si>
  <si>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</si>
  <si>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</si>
  <si>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</si>
  <si>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</si>
  <si>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</si>
  <si>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</si>
  <si>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</si>
  <si>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</si>
  <si>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</si>
  <si>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</si>
  <si>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</si>
  <si>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</si>
  <si>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</si>
  <si>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</si>
  <si>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</si>
  <si>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</si>
  <si>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</si>
  <si>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</si>
  <si>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</si>
  <si>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</si>
  <si>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</si>
  <si>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</si>
  <si>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</si>
  <si>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</si>
  <si>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</si>
  <si>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</si>
  <si>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</si>
  <si>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</si>
  <si>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</si>
  <si>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</si>
  <si>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</si>
  <si>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</si>
  <si>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</si>
  <si>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</si>
  <si>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</si>
  <si>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</si>
  <si>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</si>
  <si>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</si>
  <si>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</si>
  <si>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</si>
  <si>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</si>
  <si>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</si>
  <si>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</si>
  <si>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</si>
  <si>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</si>
  <si>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</si>
  <si>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</si>
  <si>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</si>
  <si>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</si>
  <si>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</si>
  <si>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</si>
  <si>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</si>
  <si>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</si>
  <si>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</si>
  <si>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</si>
  <si>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</si>
  <si>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</si>
  <si>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</si>
  <si>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</si>
  <si>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</si>
  <si>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</si>
  <si>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</si>
  <si>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</si>
  <si>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</si>
  <si>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</si>
  <si>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</si>
  <si>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</si>
  <si>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</si>
  <si>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</si>
  <si>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</si>
  <si>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</si>
  <si>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</si>
  <si>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</si>
  <si>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</si>
  <si>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</si>
  <si>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</si>
  <si>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</si>
  <si>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</si>
  <si>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</si>
  <si>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</si>
  <si>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</si>
  <si>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</si>
  <si>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</si>
  <si>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</si>
  <si>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</si>
  <si>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</si>
  <si>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</si>
  <si>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</si>
  <si>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</si>
  <si>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</si>
  <si>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</si>
  <si>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</si>
  <si>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</si>
  <si>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</si>
  <si>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</si>
  <si>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</si>
  <si>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</si>
  <si>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</si>
  <si>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</si>
  <si>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</si>
  <si>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</si>
  <si>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</si>
  <si>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</si>
  <si>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</si>
  <si>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</si>
  <si>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</si>
  <si>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</si>
  <si>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</si>
  <si>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</si>
  <si>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</si>
  <si>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</si>
  <si>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</si>
  <si>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</si>
  <si>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</si>
  <si>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</si>
  <si>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</si>
  <si>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</si>
  <si>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</si>
  <si>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</si>
  <si>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</si>
  <si>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</si>
  <si>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</si>
  <si>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</si>
  <si>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</si>
  <si>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</si>
  <si>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</si>
  <si>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</si>
  <si>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</si>
  <si>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</si>
  <si>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</si>
  <si>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</si>
  <si>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</si>
  <si>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</si>
  <si>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</si>
  <si>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</si>
  <si>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</si>
  <si>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</si>
  <si>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</si>
  <si>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</si>
  <si>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</si>
  <si>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</si>
  <si>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</si>
  <si>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</si>
  <si>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</si>
  <si>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</si>
  <si>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</si>
  <si>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</si>
  <si>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</si>
  <si>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</si>
  <si>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</si>
  <si>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</si>
  <si>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</si>
  <si>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</si>
  <si>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</si>
  <si>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</si>
  <si>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</si>
  <si>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</si>
  <si>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</si>
  <si>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</si>
  <si>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</si>
  <si>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</si>
  <si>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</si>
  <si>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</si>
  <si>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</si>
  <si>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</si>
  <si>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</si>
  <si>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</si>
  <si>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</si>
  <si>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</si>
  <si>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</si>
  <si>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</si>
  <si>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</si>
  <si>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</si>
  <si>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</si>
  <si>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</si>
  <si>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</si>
  <si>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</si>
  <si>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</si>
  <si>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</si>
  <si>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</si>
  <si>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</si>
  <si>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</si>
  <si>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</si>
  <si>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</si>
  <si>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</si>
  <si>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</si>
  <si>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</si>
  <si>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</si>
  <si>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</si>
  <si>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</si>
  <si>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</si>
  <si>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</si>
  <si>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</si>
  <si>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</si>
  <si>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</si>
  <si>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</si>
  <si>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</si>
  <si>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</si>
  <si>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</si>
  <si>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</si>
  <si>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</si>
  <si>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</si>
  <si>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</si>
  <si>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</si>
  <si>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</si>
  <si>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</si>
  <si>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</si>
  <si>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</si>
  <si>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</si>
  <si>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</si>
  <si>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</si>
  <si>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</si>
  <si>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</si>
  <si>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</si>
  <si>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</si>
  <si>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</si>
  <si>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</si>
  <si>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</si>
  <si>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</si>
  <si>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</si>
  <si>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</si>
  <si>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</si>
  <si>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</si>
  <si>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</si>
  <si>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</si>
  <si>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</si>
  <si>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</si>
  <si>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</si>
  <si>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</si>
  <si>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</si>
  <si>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</si>
  <si>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</si>
  <si>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</si>
  <si>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</si>
  <si>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</si>
  <si>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</si>
  <si>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</si>
  <si>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</si>
  <si>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</si>
  <si>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</si>
  <si>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</si>
  <si>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</si>
  <si>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</si>
  <si>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</si>
  <si>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</si>
  <si>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</si>
  <si>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</si>
  <si>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</si>
  <si>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</si>
  <si>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</si>
  <si>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</si>
  <si>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</si>
  <si>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</si>
  <si>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</si>
  <si>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</si>
  <si>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</si>
  <si>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</si>
  <si>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</si>
  <si>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</si>
  <si>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</si>
  <si>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</si>
  <si>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</si>
  <si>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</si>
  <si>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</si>
  <si>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</si>
  <si>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</si>
  <si>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</si>
  <si>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</si>
  <si>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</si>
  <si>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</si>
  <si>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</si>
  <si>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</si>
  <si>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</si>
  <si>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</si>
  <si>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</si>
  <si>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</si>
  <si>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</si>
  <si>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</si>
  <si>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</si>
  <si>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</si>
  <si>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</si>
  <si>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</si>
  <si>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</si>
  <si>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</si>
  <si>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</si>
  <si>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</si>
  <si>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</si>
  <si>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</si>
  <si>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</si>
  <si>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</si>
  <si>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</si>
  <si>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</si>
  <si>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</si>
  <si>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</si>
  <si>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</si>
  <si>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</si>
  <si>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</si>
  <si>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</si>
  <si>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</si>
  <si>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</si>
  <si>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</si>
  <si>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</si>
  <si>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</si>
  <si>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</si>
  <si>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</si>
  <si>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</si>
  <si>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</si>
  <si>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</si>
  <si>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</si>
  <si>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</si>
  <si>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</si>
  <si>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</si>
  <si>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</si>
  <si>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</si>
  <si>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</si>
  <si>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</si>
  <si>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</si>
  <si>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</si>
  <si>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</si>
  <si>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</si>
  <si>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</si>
  <si>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</si>
  <si>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</si>
  <si>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</si>
  <si>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</si>
  <si>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</si>
  <si>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</si>
  <si>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</si>
  <si>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</si>
  <si>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</si>
  <si>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</si>
  <si>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</si>
  <si>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</si>
  <si>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</si>
  <si>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</si>
  <si>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</si>
  <si>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</si>
  <si>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</si>
  <si>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</si>
  <si>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</si>
  <si>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</si>
  <si>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</si>
  <si>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</si>
  <si>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</si>
  <si>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</si>
  <si>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</si>
  <si>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</si>
  <si>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</si>
  <si>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</si>
  <si>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</si>
  <si>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</si>
  <si>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</si>
  <si>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</si>
  <si>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</si>
  <si>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</si>
  <si>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</si>
  <si>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</si>
  <si>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</si>
  <si>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</si>
  <si>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</si>
  <si>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</si>
  <si>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</si>
  <si>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</si>
  <si>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</si>
  <si>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</si>
  <si>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</si>
  <si>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</si>
  <si>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</si>
  <si>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</si>
  <si>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</si>
  <si>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</si>
  <si>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</si>
  <si>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</si>
  <si>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</si>
  <si>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</si>
  <si>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</si>
  <si>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</si>
  <si>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</si>
  <si>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</si>
  <si>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</si>
  <si>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</si>
  <si>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</si>
  <si>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</si>
  <si>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</si>
  <si>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</si>
  <si>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</si>
  <si>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</si>
  <si>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</si>
  <si>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</si>
  <si>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</si>
  <si>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</si>
  <si>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</si>
  <si>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</si>
  <si>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</si>
  <si>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</si>
  <si>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</si>
  <si>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</si>
  <si>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</si>
  <si>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</si>
  <si>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</si>
  <si>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</si>
  <si>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</si>
  <si>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</si>
  <si>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</si>
  <si>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</si>
  <si>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</si>
  <si>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</si>
  <si>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</si>
  <si>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</si>
  <si>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</si>
  <si>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</si>
  <si>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</si>
  <si>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</si>
  <si>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</si>
  <si>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</si>
  <si>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</si>
  <si>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</si>
  <si>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</si>
  <si>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</si>
  <si>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</si>
  <si>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</si>
  <si>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</si>
  <si>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</si>
  <si>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</si>
  <si>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</si>
  <si>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</si>
  <si>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</si>
  <si>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</si>
  <si>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</si>
  <si>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</si>
  <si>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</si>
  <si>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</si>
  <si>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</si>
  <si>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</si>
  <si>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</si>
  <si>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</si>
  <si>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</si>
  <si>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</si>
  <si>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</si>
  <si>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</si>
  <si>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</si>
  <si>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</si>
  <si>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</si>
  <si>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</si>
  <si>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</si>
  <si>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</si>
  <si>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</si>
  <si>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</si>
  <si>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</si>
  <si>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</si>
  <si>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</si>
  <si>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</si>
  <si>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</si>
  <si>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</si>
  <si>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</si>
  <si>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</si>
  <si>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</si>
  <si>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</si>
  <si>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</si>
  <si>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</si>
  <si>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</si>
  <si>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</si>
  <si>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</si>
  <si>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</si>
  <si>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</si>
  <si>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</si>
  <si>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</si>
  <si>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</si>
  <si>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</si>
  <si>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</si>
  <si>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</si>
  <si>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</si>
  <si>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</si>
  <si>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</si>
  <si>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</si>
  <si>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</si>
  <si>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</si>
  <si>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</si>
  <si>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</si>
  <si>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</si>
  <si>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</si>
  <si>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</si>
  <si>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</si>
  <si>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</si>
  <si>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</si>
  <si>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</si>
  <si>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</si>
  <si>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</si>
  <si>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</si>
  <si>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</si>
  <si>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</si>
  <si>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</si>
  <si>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</si>
  <si>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</si>
  <si>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</si>
  <si>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</si>
  <si>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</si>
  <si>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</si>
  <si>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</si>
  <si>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</si>
  <si>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</si>
  <si>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</si>
  <si>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</si>
  <si>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</si>
  <si>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</si>
  <si>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</si>
  <si>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</si>
  <si>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</si>
  <si>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</si>
  <si>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</si>
  <si>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</si>
  <si>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</si>
  <si>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</si>
  <si>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</si>
  <si>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</si>
  <si>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</si>
  <si>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</si>
  <si>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</si>
  <si>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</si>
  <si>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</si>
  <si>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</si>
  <si>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</si>
  <si>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</si>
  <si>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</si>
  <si>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</si>
  <si>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</si>
  <si>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</si>
  <si>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</si>
  <si>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</si>
  <si>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</si>
  <si>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</si>
  <si>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</si>
  <si>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</si>
  <si>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</si>
  <si>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</si>
  <si>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</si>
  <si>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</si>
  <si>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</si>
  <si>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</si>
  <si>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</si>
  <si>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</si>
  <si>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</si>
  <si>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</si>
  <si>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</si>
  <si>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</si>
  <si>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</si>
  <si>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</si>
  <si>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</si>
  <si>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</si>
  <si>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</si>
  <si>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</si>
  <si>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</si>
  <si>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</si>
  <si>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</si>
  <si>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</si>
  <si>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</si>
  <si>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</si>
  <si>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</si>
  <si>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</si>
  <si>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</si>
  <si>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</si>
  <si>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</si>
  <si>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</si>
  <si>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</si>
  <si>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</si>
  <si>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</si>
  <si>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</si>
  <si>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</si>
  <si>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</si>
  <si>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</si>
  <si>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</si>
  <si>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</si>
  <si>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</si>
  <si>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</si>
  <si>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</si>
  <si>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</si>
  <si>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</si>
  <si>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</si>
  <si>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</si>
  <si>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</si>
  <si>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</si>
  <si>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</si>
  <si>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</si>
  <si>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</si>
  <si>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</si>
  <si>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</si>
  <si>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</si>
  <si>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</si>
  <si>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</si>
  <si>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</si>
  <si>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</si>
  <si>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</si>
  <si>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</si>
  <si>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</si>
  <si>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</si>
  <si>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</si>
  <si>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</si>
  <si>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</si>
  <si>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</si>
  <si>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</si>
  <si>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</si>
  <si>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</si>
  <si>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</si>
  <si>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</si>
  <si>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</si>
  <si>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</si>
  <si>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</si>
  <si>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</si>
  <si>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</si>
  <si>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</si>
  <si>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</si>
  <si>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</si>
  <si>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</si>
  <si>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</si>
  <si>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</si>
  <si>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</si>
  <si>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</si>
  <si>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</si>
  <si>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</si>
  <si>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</si>
  <si>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</si>
  <si>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</si>
  <si>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</si>
  <si>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</si>
  <si>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</si>
  <si>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</si>
  <si>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</si>
  <si>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</si>
  <si>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</si>
  <si>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</si>
  <si>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</si>
  <si>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</si>
  <si>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</si>
  <si>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</si>
  <si>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</si>
  <si>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</si>
  <si>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</si>
  <si>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</si>
  <si>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</si>
  <si>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</si>
  <si>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</si>
  <si>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</si>
  <si>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</si>
  <si>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</si>
  <si>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</si>
  <si>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</si>
  <si>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</si>
  <si>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</si>
  <si>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</si>
  <si>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</si>
  <si>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</si>
  <si>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</si>
  <si>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</si>
  <si>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</si>
  <si>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</si>
  <si>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</si>
  <si>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</si>
  <si>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</si>
  <si>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</si>
  <si>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</si>
  <si>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</si>
  <si>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</si>
  <si>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</si>
  <si>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</si>
  <si>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</si>
  <si>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</si>
  <si>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</si>
  <si>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</si>
  <si>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</si>
  <si>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</si>
  <si>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</si>
  <si>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</si>
  <si>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</si>
  <si>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</si>
  <si>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</si>
  <si>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</si>
  <si>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</si>
  <si>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</si>
  <si>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</si>
  <si>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</si>
  <si>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</si>
  <si>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</si>
  <si>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</si>
  <si>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</si>
  <si>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</si>
  <si>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</si>
  <si>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</si>
  <si>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</si>
  <si>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</si>
  <si>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</si>
  <si>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</si>
  <si>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</si>
  <si>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</si>
  <si>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</si>
  <si>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</si>
  <si>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</si>
  <si>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</si>
  <si>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</si>
  <si>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</si>
  <si>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</si>
  <si>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</si>
  <si>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</si>
  <si>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</si>
  <si>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</si>
  <si>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</si>
  <si>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</si>
  <si>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</si>
  <si>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</si>
  <si>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</si>
  <si>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</si>
  <si>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</si>
  <si>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</si>
  <si>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</si>
  <si>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</si>
  <si>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</si>
  <si>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</si>
  <si>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</si>
  <si>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</si>
  <si>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</si>
  <si>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</si>
  <si>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</si>
  <si>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</si>
  <si>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</si>
  <si>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</si>
  <si>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</si>
  <si>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</si>
  <si>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</si>
  <si>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</si>
  <si>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</si>
  <si>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</si>
  <si>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</si>
  <si>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</si>
  <si>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</si>
  <si>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</si>
  <si>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</si>
  <si>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</si>
  <si>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</si>
  <si>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</si>
  <si>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</si>
  <si>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</si>
  <si>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</si>
  <si>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</si>
  <si>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</si>
  <si>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</si>
  <si>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</si>
  <si>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</si>
  <si>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</si>
  <si>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</si>
  <si>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</si>
  <si>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</si>
  <si>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</si>
  <si>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</si>
  <si>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</si>
  <si>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</si>
  <si>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</si>
  <si>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</si>
  <si>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</si>
  <si>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</si>
  <si>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</si>
  <si>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</si>
  <si>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</si>
  <si>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</si>
  <si>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</si>
  <si>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</si>
  <si>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</si>
  <si>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</si>
  <si>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</si>
  <si>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</si>
  <si>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</si>
  <si>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</si>
  <si>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</si>
  <si>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</si>
  <si>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</si>
  <si>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</si>
  <si>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</si>
  <si>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</si>
  <si>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</si>
  <si>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</si>
  <si>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</si>
  <si>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</si>
  <si>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</si>
  <si>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</si>
  <si>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</si>
  <si>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</si>
  <si>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</si>
  <si>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</si>
  <si>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</si>
  <si>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</si>
  <si>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</si>
  <si>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</si>
  <si>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</si>
  <si>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</si>
  <si>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</si>
  <si>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</si>
  <si>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</si>
  <si>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</si>
  <si>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</si>
  <si>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</si>
  <si>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</si>
  <si>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</si>
  <si>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</si>
  <si>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</si>
  <si>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</si>
  <si>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</si>
  <si>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</si>
  <si>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</si>
  <si>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</si>
  <si>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</si>
  <si>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</si>
  <si>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</si>
  <si>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</si>
  <si>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</si>
  <si>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</si>
  <si>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</si>
  <si>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</si>
  <si>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</si>
  <si>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</si>
  <si>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</si>
  <si>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</si>
  <si>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</si>
  <si>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</si>
  <si>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</si>
  <si>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</si>
  <si>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</si>
  <si>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</si>
  <si>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</si>
  <si>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</si>
  <si>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</si>
  <si>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</si>
  <si>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</si>
  <si>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</si>
  <si>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</si>
  <si>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</si>
  <si>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</si>
  <si>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</si>
  <si>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</si>
  <si>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</si>
  <si>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</si>
  <si>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</si>
  <si>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</si>
  <si>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</si>
  <si>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</si>
  <si>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</si>
  <si>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</si>
  <si>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</si>
  <si>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</si>
  <si>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</si>
  <si>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</si>
  <si>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</si>
  <si>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</si>
  <si>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</si>
  <si>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</si>
  <si>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</si>
  <si>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</si>
  <si>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</si>
  <si>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</si>
  <si>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</si>
  <si>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</si>
  <si>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</si>
  <si>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</si>
  <si>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</si>
  <si>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</si>
  <si>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</si>
  <si>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</si>
  <si>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</si>
  <si>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</si>
  <si>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</si>
  <si>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</si>
  <si>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</si>
  <si>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</si>
  <si>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</si>
  <si>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</si>
  <si>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</si>
  <si>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</si>
  <si>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</si>
  <si>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</si>
  <si>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</si>
  <si>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</si>
  <si>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</si>
  <si>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</si>
  <si>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</si>
  <si>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</si>
  <si>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</si>
  <si>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</si>
  <si>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</si>
  <si>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</si>
  <si>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</si>
  <si>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</si>
  <si>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</si>
  <si>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</si>
  <si>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</si>
  <si>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</si>
  <si>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</si>
  <si>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</si>
  <si>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</si>
  <si>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</si>
  <si>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</si>
  <si>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</si>
  <si>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</si>
  <si>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</si>
  <si>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</si>
  <si>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</si>
  <si>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</si>
  <si>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</si>
  <si>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</si>
  <si>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</si>
  <si>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</si>
  <si>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</si>
  <si>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</si>
  <si>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</si>
  <si>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</si>
  <si>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</si>
  <si>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</si>
  <si>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</si>
  <si>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</si>
  <si>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</si>
  <si>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</si>
  <si>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</si>
  <si>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</si>
  <si>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</si>
  <si>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</si>
  <si>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</si>
  <si>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</si>
  <si>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</si>
  <si>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</si>
  <si>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</si>
  <si>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</si>
  <si>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</si>
  <si>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</si>
  <si>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</si>
  <si>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</si>
  <si>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</si>
  <si>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</si>
  <si>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</si>
  <si>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</si>
  <si>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</si>
  <si>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</si>
  <si>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</si>
  <si>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</si>
  <si>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</si>
  <si>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</si>
  <si>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</si>
  <si>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</si>
  <si>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</si>
  <si>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</si>
  <si>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</si>
  <si>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</si>
  <si>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</si>
  <si>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</si>
  <si>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</si>
  <si>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</si>
  <si>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</si>
  <si>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</si>
  <si>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</si>
  <si>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</si>
  <si>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</si>
  <si>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</si>
  <si>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</si>
  <si>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</si>
  <si>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</si>
  <si>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</si>
  <si>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</si>
  <si>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</si>
  <si>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</si>
  <si>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</si>
  <si>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</si>
  <si>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</si>
  <si>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</si>
  <si>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</si>
  <si>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</si>
  <si>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</si>
  <si>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</si>
  <si>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</si>
  <si>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</si>
  <si>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</si>
  <si>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</si>
  <si>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</si>
  <si>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</si>
  <si>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</si>
  <si>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</si>
  <si>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</si>
  <si>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</si>
  <si>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</si>
  <si>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</si>
  <si>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</si>
  <si>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</si>
  <si>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</si>
  <si>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</si>
  <si>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</si>
  <si>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</si>
  <si>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</si>
  <si>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</si>
  <si>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</si>
  <si>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</si>
  <si>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</si>
  <si>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</si>
  <si>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</si>
  <si>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</si>
  <si>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</si>
  <si>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</si>
  <si>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</si>
  <si>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</si>
  <si>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</si>
  <si>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</si>
  <si>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</si>
  <si>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</si>
  <si>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</si>
  <si>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</si>
  <si>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</si>
  <si>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</si>
  <si>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</si>
  <si>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</si>
  <si>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</si>
  <si>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</si>
  <si>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</si>
  <si>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</si>
  <si>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</si>
  <si>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</si>
  <si>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</si>
  <si>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</si>
  <si>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</si>
  <si>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</si>
  <si>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</si>
  <si>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</si>
  <si>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</si>
  <si>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</si>
  <si>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</si>
  <si>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</si>
  <si>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</si>
  <si>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</si>
  <si>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</si>
  <si>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</si>
  <si>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</si>
  <si>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</si>
  <si>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</si>
  <si>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</si>
  <si>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</si>
  <si>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</si>
  <si>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</si>
  <si>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</si>
  <si>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</si>
  <si>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</si>
  <si>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</si>
  <si>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</si>
  <si>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</si>
  <si>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</si>
  <si>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</si>
  <si>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</si>
  <si>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</si>
  <si>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</si>
  <si>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</si>
  <si>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</si>
  <si>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</si>
  <si>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</si>
  <si>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</si>
  <si>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</si>
  <si>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</si>
  <si>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</si>
  <si>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</si>
  <si>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</si>
  <si>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</si>
  <si>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</si>
  <si>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</si>
  <si>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</si>
  <si>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</si>
  <si>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</si>
  <si>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</si>
  <si>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</si>
  <si>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</si>
  <si>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</si>
  <si>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</si>
  <si>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</si>
  <si>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</si>
  <si>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</si>
  <si>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</si>
  <si>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</si>
  <si>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</si>
  <si>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</si>
  <si>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</si>
  <si>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</si>
  <si>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</si>
  <si>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</si>
  <si>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</si>
  <si>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</si>
  <si>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</si>
  <si>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</si>
  <si>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</si>
  <si>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</si>
  <si>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</si>
  <si>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</si>
  <si>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</si>
  <si>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</si>
  <si>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</si>
  <si>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</si>
  <si>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</si>
  <si>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</si>
  <si>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</si>
  <si>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</si>
  <si>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</si>
  <si>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</si>
  <si>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</si>
  <si>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</si>
  <si>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</si>
  <si>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</si>
  <si>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</si>
  <si>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</si>
  <si>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</si>
  <si>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</si>
  <si>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</si>
  <si>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</si>
  <si>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</si>
  <si>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</si>
  <si>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</si>
  <si>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</si>
  <si>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</si>
  <si>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</si>
  <si>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</si>
  <si>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</si>
  <si>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</si>
  <si>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</si>
  <si>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</si>
  <si>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</si>
  <si>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</si>
  <si>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</si>
  <si>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</si>
  <si>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</si>
  <si>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</si>
  <si>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</si>
  <si>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</si>
  <si>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</si>
  <si>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</si>
  <si>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</si>
  <si>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</si>
  <si>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</si>
  <si>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</si>
  <si>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</si>
  <si>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</si>
  <si>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</si>
  <si>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</si>
  <si>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</si>
  <si>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</si>
  <si>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</si>
  <si>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</si>
  <si>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</si>
  <si>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</si>
  <si>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</si>
  <si>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</si>
  <si>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</si>
  <si>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</si>
  <si>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</si>
  <si>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</si>
  <si>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</si>
  <si>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</si>
  <si>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</si>
  <si>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</si>
  <si>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</si>
  <si>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</si>
  <si>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</si>
  <si>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</si>
  <si>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</si>
  <si>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</si>
  <si>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</si>
  <si>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</si>
  <si>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</si>
  <si>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</si>
  <si>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</si>
  <si>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</si>
  <si>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</si>
  <si>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</si>
  <si>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</si>
  <si>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</si>
  <si>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</si>
  <si>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</si>
  <si>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</si>
  <si>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</si>
  <si>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</si>
  <si>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</si>
  <si>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</si>
  <si>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</si>
  <si>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</si>
  <si>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</si>
  <si>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</si>
  <si>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</si>
  <si>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</si>
  <si>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</si>
  <si>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</si>
  <si>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</si>
  <si>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</si>
  <si>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</si>
  <si>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</si>
  <si>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</si>
  <si>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</si>
  <si>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</si>
  <si>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</si>
  <si>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</si>
  <si>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</si>
  <si>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</si>
  <si>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</si>
  <si>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</si>
  <si>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</si>
  <si>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</si>
  <si>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</si>
  <si>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</si>
  <si>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</si>
  <si>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</si>
  <si>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</si>
  <si>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</si>
  <si>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</si>
  <si>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</si>
  <si>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</si>
  <si>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</si>
  <si>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</si>
  <si>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</si>
  <si>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</si>
  <si>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</si>
  <si>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</si>
  <si>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</si>
  <si>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</si>
  <si>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</si>
  <si>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</si>
  <si>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</si>
  <si>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</si>
  <si>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</si>
  <si>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</si>
  <si>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</si>
  <si>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</si>
  <si>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</si>
  <si>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</si>
  <si>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</si>
  <si>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</si>
  <si>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</si>
  <si>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</si>
  <si>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</si>
  <si>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</si>
  <si>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</si>
  <si>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</si>
  <si>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</si>
  <si>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</si>
  <si>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</si>
  <si>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</si>
  <si>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</si>
  <si>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</si>
  <si>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</si>
  <si>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</si>
  <si>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</si>
  <si>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</si>
  <si>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</si>
  <si>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</si>
  <si>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</si>
  <si>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</si>
  <si>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</si>
  <si>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</si>
  <si>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</si>
  <si>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</si>
  <si>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</si>
  <si>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</si>
  <si>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</si>
  <si>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</si>
  <si>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</si>
  <si>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</si>
  <si>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</si>
  <si>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</si>
  <si>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</si>
  <si>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</si>
  <si>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</si>
  <si>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</si>
  <si>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</si>
  <si>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</si>
  <si>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</si>
  <si>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</si>
  <si>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</si>
  <si>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</si>
  <si>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</si>
  <si>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</si>
  <si>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</si>
  <si>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</si>
  <si>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</si>
  <si>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</si>
  <si>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</si>
  <si>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</si>
  <si>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</si>
  <si>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</si>
  <si>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</si>
  <si>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</si>
  <si>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</si>
  <si>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</si>
  <si>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</si>
  <si>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</si>
  <si>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</si>
  <si>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</si>
  <si>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</si>
  <si>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</si>
  <si>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</si>
  <si>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</si>
  <si>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</si>
  <si>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</si>
  <si>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</si>
  <si>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</si>
  <si>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</si>
  <si>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</si>
  <si>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</si>
  <si>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</si>
  <si>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</si>
  <si>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</si>
  <si>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</si>
  <si>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</si>
  <si>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</si>
  <si>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</si>
  <si>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</si>
  <si>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</si>
  <si>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</si>
  <si>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</si>
  <si>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</si>
  <si>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</si>
  <si>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</si>
  <si>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</si>
  <si>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</si>
  <si>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</si>
  <si>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</si>
  <si>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</si>
  <si>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</si>
  <si>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</si>
  <si>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</si>
  <si>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</si>
  <si>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</si>
  <si>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</si>
  <si>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</si>
  <si>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</si>
  <si>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</si>
  <si>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</si>
  <si>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</si>
  <si>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</si>
  <si>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</si>
  <si>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</si>
  <si>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</si>
  <si>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</si>
  <si>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</si>
  <si>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</si>
  <si>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</si>
  <si>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</si>
  <si>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</si>
  <si>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</si>
  <si>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</si>
  <si>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</si>
  <si>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</si>
  <si>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</si>
  <si>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</si>
  <si>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</si>
  <si>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</si>
  <si>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</si>
  <si>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</si>
  <si>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</si>
  <si>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</si>
  <si>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</si>
  <si>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</si>
  <si>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</si>
  <si>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</si>
  <si>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</si>
  <si>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</si>
  <si>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</si>
  <si>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</si>
  <si>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</si>
  <si>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</si>
  <si>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</si>
  <si>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</si>
  <si>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</si>
  <si>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</si>
  <si>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</si>
  <si>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</si>
  <si>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</si>
  <si>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</si>
  <si>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</si>
  <si>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</si>
  <si>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</si>
  <si>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</si>
  <si>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</si>
  <si>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</si>
  <si>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</si>
  <si>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</si>
  <si>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</si>
  <si>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</si>
  <si>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</si>
  <si>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</si>
  <si>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</si>
  <si>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</si>
  <si>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</si>
  <si>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</si>
  <si>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</si>
  <si>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</si>
  <si>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</si>
  <si>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</si>
  <si>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</si>
  <si>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</si>
  <si>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</si>
  <si>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</si>
  <si>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</si>
  <si>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</si>
  <si>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</si>
  <si>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</si>
  <si>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</si>
  <si>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</si>
  <si>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</si>
  <si>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</si>
  <si>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</si>
  <si>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</si>
  <si>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</si>
  <si>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</si>
  <si>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</si>
  <si>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</si>
  <si>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</si>
  <si>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</si>
  <si>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</si>
  <si>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</si>
  <si>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</si>
  <si>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</si>
  <si>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</si>
  <si>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</si>
  <si>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</si>
  <si>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</si>
  <si>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</si>
  <si>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</si>
  <si>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</si>
  <si>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</si>
  <si>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</si>
  <si>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</si>
  <si>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</si>
  <si>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</si>
  <si>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</si>
  <si>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</si>
  <si>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</si>
  <si>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</si>
  <si>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</si>
  <si>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</si>
  <si>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</si>
  <si>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</si>
  <si>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</si>
  <si>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</si>
  <si>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</si>
  <si>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</si>
  <si>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</si>
  <si>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</si>
  <si>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</si>
  <si>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</si>
  <si>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</si>
  <si>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</si>
  <si>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</si>
  <si>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</si>
  <si>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</si>
  <si>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</si>
  <si>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</si>
  <si>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</si>
  <si>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</si>
  <si>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</si>
  <si>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</si>
  <si>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</si>
  <si>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</si>
  <si>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</si>
  <si>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</si>
  <si>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</si>
  <si>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</si>
  <si>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</si>
  <si>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</si>
  <si>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</si>
  <si>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</si>
  <si>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</si>
  <si>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</si>
  <si>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</si>
  <si>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</si>
  <si>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</si>
  <si>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</si>
  <si>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</si>
  <si>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</si>
  <si>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</si>
  <si>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</si>
  <si>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</si>
  <si>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</si>
  <si>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</si>
  <si>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</si>
  <si>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</si>
  <si>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</si>
  <si>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</si>
  <si>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</si>
  <si>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</si>
  <si>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</si>
  <si>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</si>
  <si>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</si>
  <si>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</si>
  <si>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</si>
  <si>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</si>
  <si>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</si>
  <si>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</si>
  <si>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</si>
  <si>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</si>
  <si>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</si>
  <si>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</si>
  <si>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</si>
  <si>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</si>
  <si>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</si>
  <si>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</si>
  <si>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</si>
  <si>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</si>
  <si>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</si>
  <si>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</si>
  <si>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</si>
  <si>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</si>
  <si>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</si>
  <si>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</si>
  <si>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</si>
  <si>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</si>
  <si>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</si>
  <si>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</si>
  <si>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</si>
  <si>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</si>
  <si>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</si>
  <si>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</si>
  <si>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</si>
  <si>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</si>
  <si>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</si>
  <si>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</si>
  <si>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</si>
  <si>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</si>
  <si>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</si>
  <si>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</si>
  <si>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</si>
  <si>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</si>
  <si>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</si>
  <si>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</si>
  <si>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</si>
  <si>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</si>
  <si>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</si>
  <si>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</si>
  <si>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</si>
  <si>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</si>
  <si>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</si>
  <si>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</si>
  <si>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</si>
  <si>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</si>
  <si>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</si>
  <si>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</si>
  <si>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</si>
  <si>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</si>
  <si>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</si>
  <si>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</si>
  <si>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</si>
  <si>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</si>
  <si>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</si>
  <si>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</si>
  <si>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</si>
  <si>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</si>
  <si>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</si>
  <si>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</si>
  <si>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</si>
  <si>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</si>
  <si>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</si>
  <si>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</si>
  <si>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</si>
  <si>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</si>
  <si>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</si>
  <si>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</si>
  <si>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</si>
  <si>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</si>
  <si>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</si>
  <si>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</si>
  <si>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</si>
  <si>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</si>
  <si>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</si>
  <si>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</si>
  <si>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</si>
  <si>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</si>
  <si>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</si>
  <si>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</si>
  <si>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</si>
  <si>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</si>
  <si>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</si>
  <si>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</si>
  <si>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</si>
  <si>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</si>
  <si>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</si>
  <si>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</si>
  <si>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</si>
  <si>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</si>
  <si>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</si>
  <si>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</si>
  <si>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</si>
  <si>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</si>
  <si>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</si>
  <si>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</si>
  <si>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</si>
  <si>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</si>
  <si>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</si>
  <si>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</si>
  <si>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</si>
  <si>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</si>
  <si>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</si>
  <si>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</si>
  <si>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</si>
  <si>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</si>
  <si>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</si>
  <si>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</si>
  <si>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</si>
  <si>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</si>
  <si>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</si>
  <si>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</si>
  <si>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</si>
  <si>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</si>
  <si>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</si>
  <si>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</si>
  <si>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</si>
  <si>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</si>
  <si>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</si>
  <si>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</si>
  <si>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</si>
  <si>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</si>
  <si>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</si>
  <si>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</si>
  <si>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</si>
  <si>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</si>
  <si>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</si>
  <si>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</si>
  <si>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</si>
  <si>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</si>
  <si>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</si>
  <si>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</si>
  <si>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</si>
  <si>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</si>
  <si>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</si>
  <si>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</si>
  <si>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</si>
  <si>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</si>
  <si>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</si>
  <si>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</si>
  <si>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</si>
  <si>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</si>
  <si>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</si>
  <si>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</si>
  <si>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</si>
  <si>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</si>
  <si>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</si>
  <si>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</si>
  <si>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</si>
  <si>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</si>
  <si>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</si>
  <si>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</si>
  <si>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</si>
  <si>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</si>
  <si>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</si>
  <si>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</si>
  <si>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</si>
  <si>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</si>
  <si>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</si>
  <si>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</si>
  <si>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</si>
  <si>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</si>
  <si>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</si>
  <si>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</si>
  <si>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</si>
  <si>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</si>
  <si>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</si>
  <si>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</si>
  <si>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</si>
  <si>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</si>
  <si>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</si>
  <si>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</si>
  <si>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</si>
  <si>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</si>
  <si>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</si>
  <si>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</si>
  <si>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</si>
  <si>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</si>
  <si>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</si>
  <si>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</si>
  <si>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</si>
  <si>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</si>
  <si>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</si>
  <si>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</si>
  <si>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</si>
  <si>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</si>
  <si>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</si>
  <si>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</si>
  <si>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</si>
  <si>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</si>
  <si>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</si>
  <si>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</si>
  <si>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</si>
  <si>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</si>
  <si>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</si>
  <si>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</si>
  <si>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</si>
  <si>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</si>
  <si>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</si>
  <si>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</si>
  <si>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</si>
  <si>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</si>
  <si>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</si>
  <si>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</si>
  <si>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</si>
  <si>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</si>
  <si>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</si>
  <si>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</si>
  <si>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</si>
  <si>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</si>
  <si>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</si>
  <si>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</si>
  <si>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</si>
  <si>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</si>
  <si>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</si>
  <si>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</si>
  <si>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</si>
  <si>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</si>
  <si>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</si>
  <si>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</si>
  <si>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</si>
  <si>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</si>
  <si>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</si>
  <si>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</si>
  <si>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</si>
  <si>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</si>
  <si>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</si>
  <si>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</si>
  <si>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</si>
  <si>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</si>
  <si>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</si>
  <si>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</si>
  <si>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</si>
  <si>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</si>
  <si>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</si>
  <si>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</si>
  <si>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</si>
  <si>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</si>
  <si>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</si>
  <si>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</si>
  <si>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</si>
  <si>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</si>
  <si>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</si>
  <si>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</si>
  <si>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</si>
  <si>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</si>
  <si>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</si>
  <si>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</si>
  <si>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</si>
  <si>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</si>
  <si>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</si>
  <si>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</si>
  <si>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</si>
  <si>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</si>
  <si>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</si>
  <si>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</si>
  <si>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</si>
  <si>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</si>
  <si>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</si>
  <si>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</si>
  <si>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</si>
  <si>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</si>
  <si>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</si>
  <si>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</si>
  <si>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</si>
  <si>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</si>
  <si>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</si>
  <si>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</si>
  <si>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</si>
  <si>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</si>
  <si>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</si>
  <si>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</si>
  <si>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</si>
  <si>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</si>
  <si>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</si>
  <si>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</si>
  <si>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</si>
  <si>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</si>
  <si>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</si>
  <si>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</si>
  <si>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</si>
  <si>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</si>
  <si>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</si>
  <si>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</si>
  <si>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</si>
  <si>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</si>
  <si>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</si>
  <si>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</si>
  <si>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</si>
  <si>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</si>
  <si>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</si>
  <si>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</si>
  <si>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</si>
  <si>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</si>
  <si>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</si>
  <si>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</si>
  <si>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</si>
  <si>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</si>
  <si>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</si>
  <si>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</si>
  <si>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</si>
  <si>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</si>
  <si>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</si>
  <si>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</si>
  <si>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</si>
  <si>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</si>
  <si>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</si>
  <si>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</si>
  <si>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</si>
  <si>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</si>
  <si>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</si>
  <si>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</si>
  <si>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</si>
  <si>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</si>
  <si>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</si>
  <si>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</si>
  <si>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</si>
  <si>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</si>
  <si>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</si>
  <si>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</si>
  <si>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</si>
  <si>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</si>
  <si>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</si>
  <si>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</si>
  <si>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</si>
  <si>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</si>
  <si>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</si>
  <si>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</si>
  <si>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</si>
  <si>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</si>
  <si>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</si>
  <si>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</si>
  <si>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</si>
  <si>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</si>
  <si>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</si>
  <si>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</si>
  <si>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</si>
  <si>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</si>
  <si>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</si>
  <si>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</si>
  <si>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</si>
  <si>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</si>
  <si>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</si>
  <si>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</si>
  <si>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</si>
  <si>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</si>
  <si>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</si>
  <si>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</si>
  <si>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</si>
  <si>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</si>
  <si>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</si>
  <si>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</si>
  <si>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</si>
  <si>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</si>
  <si>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</si>
  <si>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</si>
  <si>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</si>
  <si>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</si>
  <si>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</si>
  <si>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</si>
  <si>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</si>
  <si>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</si>
  <si>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</si>
  <si>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</si>
  <si>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</si>
  <si>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</si>
  <si>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</si>
  <si>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</si>
  <si>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</si>
  <si>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</si>
  <si>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</si>
  <si>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</si>
  <si>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</si>
  <si>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</si>
  <si>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</si>
  <si>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</si>
  <si>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</si>
  <si>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</si>
  <si>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</si>
  <si>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</si>
  <si>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</si>
  <si>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</si>
  <si>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</si>
  <si>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</si>
  <si>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</si>
  <si>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</si>
  <si>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</si>
  <si>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</si>
  <si>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</si>
  <si>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</si>
  <si>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</si>
  <si>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</si>
  <si>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</si>
  <si>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</si>
  <si>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</si>
  <si>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</si>
  <si>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</si>
  <si>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</si>
  <si>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</si>
  <si>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</si>
  <si>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</si>
  <si>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</si>
  <si>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</si>
  <si>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</si>
  <si>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</si>
  <si>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</si>
  <si>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</si>
  <si>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</si>
  <si>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</si>
  <si>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</si>
  <si>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</si>
  <si>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</si>
  <si>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</si>
  <si>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</si>
  <si>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</si>
  <si>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</si>
  <si>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</si>
  <si>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</si>
  <si>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</si>
  <si>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</si>
  <si>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</si>
  <si>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</si>
  <si>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</si>
  <si>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</si>
  <si>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</si>
  <si>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</si>
  <si>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</si>
  <si>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</si>
  <si>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</si>
  <si>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</si>
  <si>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</si>
  <si>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</si>
  <si>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</si>
  <si>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</si>
  <si>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</si>
  <si>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</si>
  <si>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</si>
  <si>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</si>
  <si>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</si>
  <si>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</si>
  <si>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</si>
  <si>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</si>
  <si>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</si>
  <si>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</si>
  <si>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</si>
  <si>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</si>
  <si>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</si>
  <si>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</si>
  <si>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</si>
  <si>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</si>
  <si>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</si>
  <si>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</si>
  <si>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</si>
  <si>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</si>
  <si>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</si>
  <si>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</si>
  <si>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</si>
  <si>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</si>
  <si>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</si>
  <si>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</si>
  <si>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</si>
  <si>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</si>
  <si>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</si>
  <si>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</si>
  <si>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</si>
  <si>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</si>
  <si>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</si>
  <si>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</si>
  <si>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</si>
  <si>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</si>
  <si>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</si>
  <si>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</si>
  <si>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</si>
  <si>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</si>
  <si>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</si>
  <si>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</si>
  <si>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</si>
  <si>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</si>
  <si>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</si>
  <si>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</si>
  <si>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</si>
  <si>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</si>
  <si>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</si>
  <si>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</si>
  <si>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</si>
  <si>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</si>
  <si>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</si>
  <si>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</si>
  <si>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</si>
  <si>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</si>
  <si>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</si>
  <si>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</si>
  <si>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</si>
  <si>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</si>
  <si>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</si>
  <si>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</si>
  <si>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</si>
  <si>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</si>
  <si>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</si>
  <si>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</si>
  <si>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</si>
  <si>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</si>
  <si>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</si>
  <si>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</si>
  <si>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</si>
  <si>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</si>
  <si>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</si>
  <si>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</si>
  <si>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</si>
  <si>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</si>
  <si>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</si>
  <si>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</si>
  <si>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</si>
  <si>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</si>
  <si>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</si>
  <si>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</si>
  <si>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</si>
  <si>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</si>
  <si>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</si>
  <si>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</si>
  <si>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</si>
  <si>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</si>
  <si>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</si>
  <si>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</si>
  <si>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</si>
  <si>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</si>
  <si>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</si>
  <si>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</si>
  <si>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</si>
  <si>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</si>
  <si>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</si>
  <si>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</si>
  <si>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</si>
  <si>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</si>
  <si>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</si>
  <si>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</si>
  <si>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</si>
  <si>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</si>
  <si>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</si>
  <si>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</si>
  <si>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</si>
  <si>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</si>
  <si>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</si>
  <si>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</si>
  <si>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</si>
  <si>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</si>
  <si>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</si>
  <si>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</si>
  <si>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</si>
  <si>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</si>
  <si>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</si>
  <si>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</si>
  <si>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</si>
  <si>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</si>
  <si>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</si>
  <si>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</si>
  <si>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</si>
  <si>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</si>
  <si>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</si>
  <si>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</si>
  <si>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</si>
  <si>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</si>
  <si>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</si>
  <si>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</si>
  <si>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</si>
  <si>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</si>
  <si>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</si>
  <si>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</si>
  <si>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</si>
  <si>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</si>
  <si>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</si>
  <si>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</si>
  <si>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</si>
  <si>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</si>
  <si>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</si>
  <si>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</si>
  <si>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</si>
  <si>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</si>
  <si>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</si>
  <si>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</si>
  <si>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</si>
  <si>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</si>
  <si>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</si>
  <si>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</si>
  <si>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</si>
  <si>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</si>
  <si>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</si>
  <si>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</si>
  <si>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</si>
  <si>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</si>
  <si>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</si>
  <si>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</si>
  <si>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</si>
  <si>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</si>
  <si>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</si>
  <si>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</si>
  <si>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</si>
  <si>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</si>
  <si>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</si>
  <si>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</si>
  <si>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</si>
  <si>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</si>
  <si>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</si>
  <si>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</si>
  <si>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</si>
  <si>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</si>
  <si>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</si>
  <si>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</si>
  <si>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</si>
  <si>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</si>
  <si>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</si>
  <si>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</si>
  <si>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</si>
  <si>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</si>
  <si>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</si>
  <si>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</si>
  <si>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</si>
  <si>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</si>
  <si>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</si>
  <si>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</si>
  <si>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</si>
  <si>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</si>
  <si>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</si>
  <si>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</si>
  <si>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</si>
  <si>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</si>
  <si>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</si>
  <si>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</si>
  <si>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</si>
  <si>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</si>
  <si>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</si>
  <si>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</si>
  <si>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</si>
  <si>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</si>
  <si>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</si>
  <si>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</si>
  <si>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</si>
  <si>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</si>
  <si>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</si>
  <si>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</si>
  <si>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</si>
  <si>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</si>
  <si>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</si>
  <si>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</si>
  <si>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</si>
  <si>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</si>
  <si>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</si>
  <si>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</si>
  <si>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</si>
  <si>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</si>
  <si>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</si>
  <si>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</si>
  <si>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</si>
  <si>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</si>
  <si>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</si>
  <si>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</si>
  <si>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</si>
  <si>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</si>
  <si>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</si>
  <si>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</si>
  <si>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</si>
  <si>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</si>
  <si>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</si>
  <si>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</si>
  <si>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</si>
  <si>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</si>
  <si>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</si>
  <si>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</si>
  <si>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</si>
  <si>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</si>
  <si>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</si>
  <si>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</si>
  <si>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</si>
  <si>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</si>
  <si>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</si>
  <si>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</si>
  <si>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</si>
  <si>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</si>
  <si>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</si>
  <si>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</si>
  <si>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</si>
  <si>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</si>
  <si>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</si>
  <si>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</si>
  <si>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</si>
  <si>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</si>
  <si>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</si>
  <si>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</si>
  <si>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</si>
  <si>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</si>
  <si>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</si>
  <si>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</si>
  <si>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</si>
  <si>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</si>
  <si>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</si>
  <si>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</si>
  <si>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</si>
  <si>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</si>
  <si>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</si>
  <si>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</si>
  <si>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</si>
  <si>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</si>
  <si>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</si>
  <si>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</si>
  <si>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</si>
  <si>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</si>
  <si>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</si>
  <si>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</si>
  <si>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</si>
  <si>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</si>
  <si>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</si>
  <si>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</si>
  <si>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</si>
  <si>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</si>
  <si>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</si>
  <si>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</si>
  <si>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</si>
  <si>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</si>
  <si>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</si>
  <si>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</si>
  <si>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</si>
  <si>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</si>
  <si>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</si>
  <si>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</si>
  <si>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</si>
  <si>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</si>
  <si>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</si>
  <si>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</si>
  <si>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</si>
  <si>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</si>
  <si>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</si>
  <si>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</si>
  <si>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</si>
  <si>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</si>
  <si>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</si>
  <si>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</si>
  <si>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</si>
  <si>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</si>
  <si>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</si>
  <si>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</si>
  <si>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</si>
  <si>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</si>
  <si>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</si>
  <si>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</si>
  <si>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</si>
  <si>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</si>
  <si>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</si>
  <si>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</si>
  <si>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</si>
  <si>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</si>
  <si>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</si>
  <si>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</si>
  <si>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</si>
  <si>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</si>
  <si>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</si>
  <si>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</si>
  <si>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</si>
  <si>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</si>
  <si>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</si>
  <si>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</si>
  <si>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</si>
  <si>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</si>
  <si>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</si>
  <si>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</si>
  <si>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</si>
  <si>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</si>
  <si>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</si>
  <si>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</si>
  <si>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</si>
  <si>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</si>
  <si>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</si>
  <si>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</si>
  <si>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</si>
  <si>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</si>
  <si>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</si>
  <si>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</si>
  <si>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</si>
  <si>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</si>
  <si>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</si>
  <si>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</si>
  <si>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</si>
  <si>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</si>
  <si>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</si>
  <si>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</si>
  <si>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</si>
  <si>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</si>
  <si>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</si>
  <si>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</si>
  <si>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</si>
  <si>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</si>
  <si>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</si>
  <si>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</si>
  <si>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</si>
  <si>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</si>
  <si>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</si>
  <si>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</si>
  <si>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</si>
  <si>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</si>
  <si>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</si>
  <si>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</si>
  <si>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</si>
  <si>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</si>
  <si>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</si>
  <si>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</si>
  <si>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</si>
  <si>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</si>
  <si>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</si>
  <si>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</si>
  <si>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</si>
  <si>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</si>
  <si>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</si>
  <si>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</si>
  <si>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</si>
  <si>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</si>
  <si>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</si>
  <si>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</si>
  <si>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</si>
  <si>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</si>
  <si>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</si>
  <si>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</si>
  <si>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</si>
  <si>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</si>
  <si>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</si>
  <si>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</si>
  <si>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</si>
  <si>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</si>
  <si>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</si>
  <si>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</si>
  <si>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</si>
  <si>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</si>
  <si>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</si>
  <si>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</si>
  <si>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</si>
  <si>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</si>
  <si>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</si>
  <si>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</si>
  <si>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</si>
  <si>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</si>
  <si>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</si>
  <si>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</si>
  <si>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</si>
  <si>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</si>
  <si>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</si>
  <si>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</si>
  <si>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</si>
  <si>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</si>
  <si>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</si>
  <si>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</si>
  <si>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</si>
  <si>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</si>
  <si>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</si>
  <si>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</si>
  <si>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</si>
  <si>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</si>
  <si>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</si>
  <si>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</si>
  <si>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</si>
  <si>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</si>
  <si>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</si>
  <si>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</si>
  <si>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</si>
  <si>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</si>
  <si>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</si>
  <si>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</si>
  <si>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</si>
  <si>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</si>
  <si>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</si>
  <si>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</si>
  <si>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</si>
  <si>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</si>
  <si>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</si>
  <si>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</si>
  <si>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</si>
  <si>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</si>
  <si>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</si>
  <si>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</si>
  <si>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</si>
  <si>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</si>
  <si>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</si>
  <si>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</si>
  <si>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</si>
  <si>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</si>
  <si>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</si>
  <si>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</si>
  <si>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</si>
  <si>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</si>
  <si>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</si>
  <si>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</si>
  <si>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</si>
  <si>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</si>
  <si>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</si>
  <si>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</si>
  <si>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</si>
  <si>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</si>
  <si>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</si>
  <si>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</si>
  <si>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</si>
  <si>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</si>
  <si>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</si>
  <si>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</si>
  <si>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</si>
  <si>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</si>
  <si>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</si>
  <si>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</si>
  <si>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</si>
  <si>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</si>
  <si>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</si>
  <si>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</si>
  <si>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</si>
  <si>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</si>
  <si>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</si>
  <si>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</si>
  <si>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</si>
  <si>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</si>
  <si>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</si>
  <si>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</si>
  <si>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</si>
  <si>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</si>
  <si>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</si>
  <si>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</si>
  <si>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</si>
  <si>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</si>
  <si>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</si>
  <si>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</si>
  <si>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</si>
  <si>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</si>
  <si>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</si>
  <si>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</si>
  <si>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</si>
  <si>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</si>
  <si>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</si>
  <si>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</si>
  <si>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</si>
  <si>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</si>
  <si>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</si>
  <si>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</si>
  <si>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</si>
  <si>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</si>
  <si>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</si>
  <si>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</si>
  <si>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</si>
  <si>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</si>
  <si>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</si>
  <si>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</si>
  <si>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</si>
  <si>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</si>
  <si>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</si>
  <si>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</si>
  <si>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</si>
  <si>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</si>
  <si>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</si>
  <si>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</si>
  <si>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</si>
  <si>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</si>
  <si>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</si>
  <si>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</si>
  <si>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</si>
  <si>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</si>
  <si>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</si>
  <si>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</si>
  <si>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</si>
  <si>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</si>
  <si>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</si>
  <si>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</si>
  <si>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</si>
  <si>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</si>
  <si>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</si>
  <si>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</si>
  <si>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</si>
  <si>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</si>
  <si>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</si>
  <si>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</si>
  <si>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</si>
  <si>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</si>
  <si>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</si>
  <si>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</si>
  <si>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</si>
  <si>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</si>
  <si>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</si>
  <si>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</si>
  <si>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</si>
  <si>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</si>
  <si>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</si>
  <si>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</si>
  <si>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</si>
  <si>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</si>
  <si>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</si>
  <si>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</si>
  <si>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</si>
  <si>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</si>
  <si>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</si>
  <si>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</si>
  <si>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</si>
  <si>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</si>
  <si>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</si>
  <si>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</si>
  <si>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</si>
  <si>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</si>
  <si>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</si>
  <si>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</si>
  <si>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</si>
  <si>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</si>
  <si>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</si>
  <si>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</si>
  <si>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</si>
  <si>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</si>
  <si>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</si>
  <si>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</si>
  <si>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</si>
  <si>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</si>
  <si>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</si>
  <si>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</si>
  <si>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</si>
  <si>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</si>
  <si>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</si>
  <si>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</si>
  <si>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</si>
  <si>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</si>
  <si>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</si>
  <si>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</si>
  <si>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</si>
  <si>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</si>
  <si>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</si>
  <si>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</si>
  <si>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</si>
  <si>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</si>
  <si>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</si>
  <si>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</si>
  <si>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</si>
  <si>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</si>
  <si>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</si>
  <si>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</si>
  <si>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</si>
  <si>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</si>
  <si>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</si>
  <si>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</si>
  <si>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</si>
  <si>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</si>
  <si>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</si>
  <si>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</si>
  <si>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</si>
  <si>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</si>
  <si>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</si>
  <si>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</si>
  <si>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</si>
  <si>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</si>
  <si>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</si>
  <si>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</si>
  <si>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</si>
  <si>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</si>
  <si>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</si>
  <si>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</si>
  <si>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</si>
  <si>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</si>
  <si>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</si>
  <si>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</si>
  <si>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</si>
  <si>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</si>
  <si>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</si>
  <si>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</si>
  <si>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</si>
  <si>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</si>
  <si>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</si>
  <si>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</si>
  <si>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</si>
  <si>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</si>
  <si>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</si>
  <si>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</si>
  <si>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</si>
  <si>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</si>
  <si>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</si>
  <si>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</si>
  <si>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</si>
  <si>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</si>
  <si>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</si>
  <si>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</si>
  <si>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</si>
  <si>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</si>
  <si>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</si>
  <si>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</si>
  <si>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</si>
  <si>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</si>
  <si>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</si>
  <si>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</si>
  <si>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</si>
  <si>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</si>
  <si>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</si>
  <si>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</si>
  <si>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</si>
  <si>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</si>
  <si>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</si>
  <si>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</si>
  <si>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</si>
  <si>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</si>
  <si>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</si>
  <si>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</si>
  <si>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</si>
  <si>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</si>
  <si>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</si>
  <si>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</si>
  <si>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</si>
  <si>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</si>
  <si>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</si>
  <si>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</si>
  <si>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</si>
  <si>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</si>
  <si>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</si>
  <si>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</si>
  <si>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</si>
  <si>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</si>
  <si>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</si>
  <si>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</si>
  <si>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</si>
  <si>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</si>
  <si>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</si>
  <si>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</si>
  <si>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</si>
  <si>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</si>
  <si>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</si>
  <si>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</si>
  <si>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</si>
  <si>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</si>
  <si>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</si>
  <si>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</si>
  <si>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</si>
  <si>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</si>
  <si>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</si>
  <si>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</si>
  <si>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</si>
  <si>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</si>
  <si>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</si>
  <si>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</si>
  <si>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</si>
  <si>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</si>
  <si>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</si>
  <si>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</si>
  <si>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</si>
  <si>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</si>
  <si>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</si>
  <si>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</si>
  <si>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</si>
  <si>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</si>
  <si>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</si>
  <si>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</si>
  <si>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</si>
  <si>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</si>
  <si>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</si>
  <si>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</si>
  <si>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</si>
  <si>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</si>
  <si>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</si>
  <si>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</si>
  <si>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</si>
  <si>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</si>
  <si>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</si>
  <si>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</si>
  <si>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</si>
  <si>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</si>
  <si>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</si>
  <si>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</si>
  <si>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</si>
  <si>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</si>
  <si>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</si>
  <si>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</si>
  <si>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</si>
  <si>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</si>
  <si>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</si>
  <si>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</si>
  <si>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</si>
  <si>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</si>
  <si>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</si>
  <si>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</si>
  <si>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</si>
  <si>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</si>
  <si>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</si>
  <si>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</si>
  <si>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</si>
  <si>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</si>
  <si>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</si>
  <si>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</si>
  <si>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</si>
  <si>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</si>
  <si>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</si>
  <si>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</si>
  <si>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</si>
  <si>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</si>
  <si>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</si>
  <si>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</si>
  <si>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</si>
  <si>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</si>
  <si>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</si>
  <si>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</si>
  <si>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</si>
  <si>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</si>
  <si>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</si>
  <si>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</si>
  <si>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</si>
  <si>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</si>
  <si>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</si>
  <si>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</si>
  <si>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</si>
  <si>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</si>
  <si>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</si>
  <si>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</si>
  <si>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</si>
  <si>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</si>
  <si>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</si>
  <si>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</si>
  <si>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</si>
  <si>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</si>
  <si>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</si>
  <si>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</si>
  <si>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</si>
  <si>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</si>
  <si>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</si>
  <si>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</si>
  <si>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</si>
  <si>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</si>
  <si>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</si>
  <si>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</si>
  <si>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</si>
  <si>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</si>
  <si>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</si>
  <si>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</si>
  <si>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</si>
  <si>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</si>
  <si>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</si>
  <si>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</si>
  <si>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</si>
  <si>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</si>
  <si>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</si>
  <si>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</si>
  <si>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</si>
  <si>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</si>
  <si>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</si>
  <si>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</si>
  <si>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</si>
  <si>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</si>
  <si>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</si>
  <si>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</si>
  <si>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</si>
  <si>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</si>
  <si>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</si>
  <si>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</si>
  <si>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</si>
  <si>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</si>
  <si>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</si>
  <si>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</si>
  <si>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</si>
  <si>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</si>
  <si>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</si>
  <si>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</si>
  <si>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</si>
  <si>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</si>
  <si>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</si>
  <si>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</si>
  <si>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</si>
  <si>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</si>
  <si>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</si>
  <si>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</si>
  <si>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</si>
  <si>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</si>
  <si>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</si>
  <si>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</si>
  <si>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</si>
  <si>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</si>
  <si>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</si>
  <si>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</si>
  <si>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</si>
  <si>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</si>
  <si>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</si>
  <si>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</si>
  <si>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</si>
  <si>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</si>
  <si>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</si>
  <si>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</si>
  <si>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</si>
  <si>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</si>
  <si>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</si>
  <si>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</si>
  <si>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</si>
  <si>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</si>
  <si>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</si>
  <si>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</si>
  <si>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</si>
  <si>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</si>
  <si>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</si>
  <si>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</si>
  <si>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</si>
  <si>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</si>
  <si>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</si>
  <si>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</si>
  <si>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</si>
  <si>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</si>
  <si>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</si>
  <si>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</si>
  <si>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</si>
  <si>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</si>
  <si>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</si>
  <si>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</si>
  <si>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</si>
  <si>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</si>
  <si>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</si>
  <si>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</si>
  <si>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</si>
  <si>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</si>
  <si>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</si>
  <si>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</si>
  <si>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</si>
  <si>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</si>
  <si>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</si>
  <si>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</si>
  <si>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</si>
  <si>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</si>
  <si>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</si>
  <si>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</si>
  <si>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</si>
  <si>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</si>
  <si>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</si>
  <si>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</si>
  <si>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</si>
  <si>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</si>
  <si>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</si>
  <si>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</si>
  <si>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</si>
  <si>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</si>
  <si>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</si>
  <si>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</si>
  <si>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</si>
  <si>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</si>
  <si>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</si>
  <si>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</si>
  <si>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</si>
  <si>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</si>
  <si>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</si>
  <si>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</si>
  <si>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</si>
  <si>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</si>
  <si>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</si>
  <si>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</si>
  <si>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</si>
  <si>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</si>
  <si>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</si>
  <si>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</si>
  <si>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</si>
  <si>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</si>
  <si>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</si>
  <si>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</si>
  <si>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</si>
  <si>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</si>
  <si>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</si>
  <si>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</si>
  <si>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</si>
  <si>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</si>
  <si>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</si>
  <si>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</si>
  <si>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</si>
  <si>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</si>
  <si>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</si>
  <si>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</si>
  <si>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</si>
  <si>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</si>
  <si>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</si>
  <si>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</si>
  <si>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</si>
  <si>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</si>
  <si>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</si>
  <si>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</si>
  <si>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</si>
  <si>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</si>
  <si>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</si>
  <si>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</si>
  <si>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</si>
  <si>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</si>
  <si>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</si>
  <si>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</si>
  <si>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</si>
  <si>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</si>
  <si>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</si>
  <si>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</si>
  <si>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</si>
  <si>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</si>
  <si>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</si>
  <si>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</si>
  <si>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</si>
  <si>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</si>
  <si>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</si>
  <si>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</si>
  <si>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</si>
  <si>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</si>
  <si>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</si>
  <si>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</si>
  <si>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</si>
  <si>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</si>
  <si>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</si>
  <si>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</si>
  <si>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</si>
  <si>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</si>
  <si>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</si>
  <si>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</si>
  <si>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</si>
  <si>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</si>
  <si>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</si>
  <si>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</si>
  <si>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</si>
  <si>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</si>
  <si>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</si>
  <si>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</si>
  <si>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</si>
  <si>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</si>
  <si>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</si>
  <si>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</si>
  <si>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</si>
  <si>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</si>
  <si>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</si>
  <si>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</si>
  <si>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</si>
  <si>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</si>
  <si>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</si>
  <si>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</si>
  <si>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</si>
  <si>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</si>
  <si>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</si>
  <si>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</si>
  <si>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</si>
  <si>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</si>
  <si>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</si>
  <si>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</si>
  <si>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</si>
  <si>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</si>
  <si>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</si>
  <si>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</si>
  <si>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</si>
  <si>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</si>
  <si>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</si>
  <si>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</si>
  <si>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</si>
  <si>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</si>
  <si>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</si>
  <si>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</si>
  <si>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</si>
  <si>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</si>
  <si>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</si>
  <si>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</si>
  <si>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</si>
  <si>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</si>
  <si>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</si>
  <si>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</si>
  <si>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</si>
  <si>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</si>
  <si>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</si>
  <si>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</si>
  <si>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</si>
  <si>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</si>
  <si>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</si>
  <si>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</si>
  <si>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</si>
  <si>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</si>
  <si>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</si>
  <si>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</si>
  <si>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</si>
  <si>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</si>
  <si>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</si>
  <si>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</si>
  <si>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</si>
  <si>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</si>
  <si>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</si>
  <si>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</si>
  <si>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</si>
  <si>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</si>
  <si>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</si>
  <si>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</si>
  <si>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</si>
  <si>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</si>
  <si>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</si>
  <si>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</si>
  <si>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</si>
  <si>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</si>
  <si>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</si>
  <si>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</si>
  <si>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</si>
  <si>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</si>
  <si>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</si>
  <si>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</si>
  <si>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</si>
  <si>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</si>
  <si>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</si>
  <si>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</si>
  <si>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</si>
  <si>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</si>
  <si>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</si>
  <si>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</si>
  <si>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</si>
  <si>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</si>
  <si>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</si>
  <si>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</si>
  <si>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</si>
  <si>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</si>
  <si>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</si>
  <si>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</si>
  <si>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</si>
  <si>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</si>
  <si>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</si>
  <si>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</si>
  <si>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</si>
  <si>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</si>
  <si>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</si>
  <si>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</si>
  <si>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</si>
  <si>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</si>
  <si>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</si>
  <si>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</si>
  <si>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</si>
  <si>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</si>
  <si>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</si>
  <si>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</si>
  <si>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</si>
  <si>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</si>
  <si>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</si>
  <si>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</si>
  <si>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</si>
  <si>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</si>
  <si>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</si>
  <si>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</si>
  <si>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</si>
  <si>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</si>
  <si>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</si>
  <si>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</si>
  <si>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</si>
  <si>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</si>
  <si>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</si>
  <si>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</si>
  <si>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</si>
  <si>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</si>
  <si>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</si>
  <si>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</si>
  <si>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</si>
  <si>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</si>
  <si>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</si>
  <si>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</si>
  <si>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</si>
  <si>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</si>
  <si>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</si>
  <si>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</si>
  <si>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</si>
  <si>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</si>
  <si>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</si>
  <si>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</si>
  <si>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</si>
  <si>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</si>
  <si>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</si>
  <si>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</si>
  <si>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</si>
  <si>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</si>
  <si>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</si>
  <si>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</si>
  <si>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</si>
  <si>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</si>
  <si>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</si>
  <si>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</si>
  <si>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</si>
  <si>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</si>
  <si>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</si>
  <si>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</si>
  <si>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</si>
  <si>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</si>
  <si>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</si>
  <si>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</si>
  <si>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</si>
  <si>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</si>
  <si>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</si>
  <si>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</si>
  <si>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</si>
  <si>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</si>
  <si>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</si>
  <si>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</si>
  <si>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</si>
  <si>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</si>
  <si>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</si>
  <si>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</si>
  <si>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</si>
  <si>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</si>
  <si>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</si>
  <si>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</si>
  <si>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</si>
  <si>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</si>
  <si>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</si>
  <si>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</si>
  <si>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</si>
  <si>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</si>
  <si>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</si>
  <si>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</si>
  <si>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</si>
  <si>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</si>
  <si>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</si>
  <si>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</si>
  <si>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</si>
  <si>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</si>
  <si>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</si>
  <si>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</si>
  <si>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</si>
  <si>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</si>
  <si>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</si>
  <si>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</si>
  <si>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</si>
  <si>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</si>
  <si>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</si>
  <si>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</si>
  <si>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</si>
  <si>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</si>
  <si>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</si>
  <si>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</si>
  <si>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</si>
  <si>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</si>
  <si>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</si>
  <si>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</si>
  <si>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</si>
  <si>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</si>
  <si>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</si>
  <si>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</si>
  <si>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</si>
  <si>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</si>
  <si>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</si>
  <si>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</si>
  <si>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</si>
  <si>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</si>
  <si>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</si>
  <si>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</si>
  <si>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</si>
  <si>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</si>
  <si>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</si>
  <si>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</si>
  <si>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</si>
  <si>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</si>
  <si>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</si>
  <si>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</si>
  <si>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</si>
  <si>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</si>
  <si>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</si>
  <si>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</si>
  <si>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</si>
  <si>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</si>
  <si>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</si>
  <si>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</si>
  <si>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</si>
  <si>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</si>
  <si>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</si>
  <si>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</si>
  <si>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</si>
  <si>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</si>
  <si>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</si>
  <si>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</si>
  <si>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</si>
  <si>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</si>
  <si>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</si>
  <si>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</si>
  <si>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</si>
  <si>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</si>
  <si>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</si>
  <si>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</si>
  <si>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</si>
  <si>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</si>
  <si>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</si>
  <si>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</si>
  <si>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</si>
  <si>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</si>
  <si>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</si>
  <si>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</si>
  <si>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</si>
  <si>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</si>
  <si>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</si>
  <si>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</si>
  <si>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</si>
  <si>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</si>
  <si>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</si>
  <si>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</si>
  <si>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</si>
  <si>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</si>
  <si>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</si>
  <si>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</si>
  <si>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</si>
  <si>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</si>
  <si>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</si>
  <si>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</si>
  <si>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</si>
  <si>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</si>
  <si>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</si>
  <si>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</si>
  <si>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</si>
  <si>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</si>
  <si>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</si>
  <si>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</si>
  <si>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</si>
  <si>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</si>
  <si>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</si>
  <si>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</si>
  <si>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</si>
  <si>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</si>
  <si>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</si>
  <si>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</si>
  <si>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</si>
  <si>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</si>
  <si>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</si>
  <si>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</si>
  <si>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</si>
  <si>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</si>
  <si>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</si>
  <si>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</si>
  <si>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</si>
  <si>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</si>
  <si>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</si>
  <si>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</si>
  <si>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</si>
  <si>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</si>
  <si>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</si>
  <si>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</si>
  <si>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</si>
  <si>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</si>
  <si>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</si>
  <si>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</si>
  <si>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</si>
  <si>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</si>
  <si>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</si>
  <si>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</si>
  <si>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</si>
  <si>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</si>
  <si>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</si>
  <si>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</si>
  <si>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</si>
  <si>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</si>
  <si>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</si>
  <si>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</si>
  <si>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</si>
  <si>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</si>
  <si>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</si>
  <si>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</si>
  <si>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</si>
  <si>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</si>
  <si>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</si>
  <si>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</si>
  <si>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</si>
  <si>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</si>
  <si>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</si>
  <si>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</si>
  <si>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</si>
  <si>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</si>
  <si>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</si>
  <si>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</si>
  <si>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</si>
  <si>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</si>
  <si>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</si>
  <si>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</si>
  <si>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</si>
  <si>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</si>
  <si>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</si>
  <si>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</si>
  <si>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</si>
  <si>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</si>
  <si>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</si>
  <si>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</si>
  <si>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</si>
  <si>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</si>
  <si>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</si>
  <si>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</si>
  <si>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</si>
  <si>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</si>
  <si>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</si>
  <si>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</si>
  <si>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</si>
  <si>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</si>
  <si>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</si>
  <si>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</si>
  <si>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</si>
  <si>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</si>
  <si>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</si>
  <si>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</si>
  <si>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</si>
  <si>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</si>
  <si>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</si>
  <si>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</si>
  <si>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</si>
  <si>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</si>
  <si>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</si>
  <si>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</si>
  <si>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</si>
  <si>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</si>
  <si>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</si>
  <si>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</si>
  <si>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</si>
  <si>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</si>
  <si>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</si>
  <si>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</si>
  <si>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</si>
  <si>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</si>
  <si>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</si>
  <si>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</si>
  <si>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</si>
  <si>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</si>
  <si>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</si>
  <si>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</si>
  <si>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</si>
  <si>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</si>
  <si>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</si>
  <si>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</si>
  <si>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</si>
  <si>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</si>
  <si>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</si>
  <si>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</si>
  <si>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</si>
  <si>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</si>
  <si>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</si>
  <si>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</si>
  <si>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</si>
  <si>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</si>
  <si>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</si>
  <si>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</si>
  <si>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</si>
  <si>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</si>
  <si>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</si>
  <si>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</si>
  <si>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</si>
  <si>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</si>
  <si>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</si>
  <si>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</si>
  <si>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</si>
  <si>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</si>
  <si>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</si>
  <si>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</si>
  <si>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</si>
  <si>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</si>
  <si>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</si>
  <si>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</si>
  <si>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</si>
  <si>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</si>
  <si>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</si>
  <si>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</si>
  <si>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</si>
  <si>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</si>
  <si>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</si>
  <si>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</si>
  <si>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</si>
  <si>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</si>
  <si>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</si>
  <si>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</si>
  <si>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</si>
  <si>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</si>
  <si>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</si>
  <si>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</si>
  <si>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</si>
  <si>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</si>
  <si>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</si>
  <si>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</si>
  <si>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</si>
  <si>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</si>
  <si>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</si>
  <si>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</si>
  <si>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</si>
  <si>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</si>
  <si>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</si>
  <si>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</si>
  <si>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</si>
  <si>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</si>
  <si>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</si>
  <si>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</si>
  <si>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</si>
  <si>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</si>
  <si>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</si>
  <si>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</si>
  <si>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</si>
  <si>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</si>
  <si>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</si>
  <si>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</si>
  <si>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</si>
  <si>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</si>
  <si>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</si>
  <si>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</si>
  <si>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</si>
  <si>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</si>
  <si>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</si>
  <si>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</si>
  <si>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</si>
  <si>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</si>
  <si>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</si>
  <si>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</si>
  <si>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</si>
  <si>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</si>
  <si>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</si>
  <si>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</si>
  <si>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</si>
  <si>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</si>
  <si>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</si>
  <si>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</si>
  <si>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</si>
  <si>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</si>
  <si>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</si>
  <si>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</si>
  <si>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</si>
  <si>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</si>
  <si>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</si>
  <si>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</si>
  <si>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</si>
  <si>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</si>
  <si>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</si>
  <si>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</si>
  <si>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</si>
  <si>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</si>
  <si>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</si>
  <si>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</si>
  <si>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</si>
  <si>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</si>
  <si>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</si>
  <si>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</si>
  <si>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</si>
  <si>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</si>
  <si>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</si>
  <si>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</si>
  <si>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</si>
  <si>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</si>
  <si>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</si>
  <si>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</si>
  <si>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</si>
  <si>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</si>
  <si>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</si>
  <si>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</si>
  <si>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</si>
  <si>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</si>
  <si>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</si>
  <si>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</si>
  <si>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</si>
  <si>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</si>
  <si>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</si>
  <si>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</si>
  <si>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</si>
  <si>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</si>
  <si>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</si>
  <si>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</si>
  <si>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</si>
  <si>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</si>
  <si>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</si>
  <si>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</si>
  <si>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</si>
  <si>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</si>
  <si>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</si>
  <si>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</si>
  <si>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</si>
  <si>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</si>
  <si>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</si>
  <si>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</si>
  <si>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</si>
  <si>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</si>
  <si>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</si>
  <si>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</si>
  <si>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</si>
  <si>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</si>
  <si>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</si>
  <si>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</si>
  <si>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</si>
  <si>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</si>
  <si>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</si>
  <si>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</si>
  <si>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</si>
  <si>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</si>
  <si>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</si>
  <si>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</si>
  <si>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</si>
  <si>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</si>
  <si>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</si>
  <si>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</si>
  <si>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</si>
  <si>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</si>
  <si>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</si>
  <si>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</si>
  <si>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</si>
  <si>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</si>
  <si>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</si>
  <si>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</si>
  <si>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</si>
  <si>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</si>
  <si>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</si>
  <si>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</si>
  <si>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</si>
  <si>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</si>
  <si>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</si>
  <si>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</si>
  <si>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</si>
  <si>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</si>
  <si>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</si>
  <si>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</si>
  <si>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</si>
  <si>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</si>
  <si>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</si>
  <si>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</si>
  <si>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</si>
  <si>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</si>
  <si>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</si>
  <si>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</si>
  <si>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</si>
  <si>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</si>
  <si>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</si>
  <si>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</si>
  <si>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</si>
  <si>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</si>
  <si>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</si>
  <si>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</si>
  <si>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</si>
  <si>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</si>
  <si>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</si>
  <si>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</si>
  <si>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</si>
  <si>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</si>
  <si>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</si>
  <si>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</si>
  <si>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</si>
  <si>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</si>
  <si>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</si>
  <si>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</si>
  <si>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</si>
  <si>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</si>
  <si>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</si>
  <si>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</si>
  <si>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</si>
  <si>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</si>
  <si>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</si>
  <si>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</si>
  <si>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</si>
  <si>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</si>
  <si>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</si>
  <si>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</si>
  <si>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</si>
  <si>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</si>
  <si>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</si>
  <si>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</si>
  <si>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</si>
  <si>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</si>
  <si>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</si>
  <si>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</si>
  <si>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</si>
  <si>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</si>
  <si>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</si>
  <si>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</si>
  <si>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</si>
  <si>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</si>
  <si>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</si>
  <si>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</si>
  <si>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</si>
  <si>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</si>
  <si>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</si>
  <si>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</si>
  <si>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</si>
  <si>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</si>
  <si>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</si>
  <si>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</si>
  <si>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</si>
  <si>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</si>
  <si>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</si>
  <si>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</si>
  <si>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</si>
  <si>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</si>
  <si>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</si>
  <si>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</si>
  <si>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</si>
  <si>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</si>
  <si>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</si>
  <si>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</si>
  <si>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</si>
  <si>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</si>
  <si>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</si>
  <si>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</si>
  <si>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</si>
  <si>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</si>
  <si>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</si>
  <si>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</si>
  <si>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</si>
  <si>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</si>
  <si>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</si>
  <si>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</si>
  <si>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</si>
  <si>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</si>
  <si>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</si>
  <si>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</si>
  <si>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</si>
  <si>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</si>
  <si>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</si>
  <si>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</si>
  <si>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</si>
  <si>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</si>
  <si>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</si>
  <si>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</si>
  <si>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</si>
  <si>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</si>
  <si>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</si>
  <si>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</si>
  <si>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</si>
  <si>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</si>
  <si>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</si>
  <si>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</si>
  <si>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</si>
  <si>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</si>
  <si>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</si>
  <si>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</si>
  <si>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</si>
  <si>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</si>
  <si>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</si>
  <si>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</si>
  <si>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</si>
  <si>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</si>
  <si>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</si>
  <si>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</si>
  <si>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</si>
  <si>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</si>
  <si>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</si>
  <si>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</si>
  <si>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</si>
  <si>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</si>
  <si>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</si>
  <si>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</si>
  <si>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</si>
  <si>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</si>
  <si>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</si>
  <si>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</si>
  <si>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</si>
  <si>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</si>
  <si>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</si>
  <si>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</si>
  <si>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</si>
  <si>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</si>
  <si>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</si>
  <si>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</si>
  <si>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</si>
  <si>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</si>
  <si>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</si>
  <si>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</si>
  <si>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</si>
  <si>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</si>
  <si>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</si>
  <si>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</si>
  <si>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</si>
  <si>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</si>
  <si>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</si>
  <si>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</si>
  <si>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</si>
  <si>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</si>
  <si>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</si>
  <si>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</si>
  <si>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</si>
  <si>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</si>
  <si>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</si>
  <si>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</si>
  <si>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</si>
  <si>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</si>
  <si>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</si>
  <si>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</si>
  <si>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</si>
  <si>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</si>
  <si>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</si>
  <si>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</si>
  <si>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</si>
  <si>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</si>
  <si>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</si>
  <si>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</si>
  <si>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</si>
  <si>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</si>
  <si>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</si>
  <si>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</si>
  <si>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</si>
  <si>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</si>
  <si>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</si>
  <si>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</si>
  <si>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</si>
  <si>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</si>
  <si>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</si>
  <si>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</si>
  <si>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</si>
  <si>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</si>
  <si>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</si>
  <si>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</si>
  <si>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</si>
  <si>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</si>
  <si>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</si>
  <si>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</si>
  <si>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</si>
  <si>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</si>
  <si>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</si>
  <si>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</si>
  <si>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</si>
  <si>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</si>
  <si>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</si>
  <si>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</si>
  <si>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</si>
  <si>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</si>
  <si>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</si>
  <si>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</si>
  <si>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</si>
  <si>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</si>
  <si>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</si>
  <si>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</si>
  <si>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</si>
  <si>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</si>
  <si>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</si>
  <si>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</si>
  <si>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</si>
  <si>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</si>
  <si>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</si>
  <si>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</si>
  <si>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</si>
  <si>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</si>
  <si>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</si>
  <si>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</si>
  <si>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</si>
  <si>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</si>
  <si>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</si>
  <si>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</si>
  <si>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</si>
  <si>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</si>
  <si>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</si>
  <si>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</si>
  <si>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</si>
  <si>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</si>
  <si>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</si>
  <si>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</si>
  <si>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</si>
  <si>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</si>
  <si>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</si>
  <si>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</si>
  <si>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</si>
  <si>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</si>
  <si>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</si>
  <si>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</si>
  <si>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</si>
  <si>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</si>
  <si>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</si>
  <si>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</si>
  <si>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</si>
  <si>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</si>
  <si>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</si>
  <si>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</si>
  <si>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</si>
  <si>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</si>
  <si>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</si>
  <si>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</si>
  <si>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</si>
  <si>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</si>
  <si>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</si>
  <si>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</si>
  <si>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</si>
  <si>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</si>
  <si>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</si>
  <si>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</si>
  <si>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</si>
  <si>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</si>
  <si>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</si>
  <si>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</si>
  <si>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</si>
  <si>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</si>
  <si>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</si>
  <si>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</si>
  <si>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</si>
  <si>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</si>
  <si>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</si>
  <si>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</si>
  <si>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</si>
  <si>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</si>
  <si>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</si>
  <si>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</si>
  <si>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</si>
  <si>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</si>
  <si>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</si>
  <si>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</si>
  <si>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</si>
  <si>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</si>
  <si>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</si>
  <si>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</si>
  <si>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</si>
  <si>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</si>
  <si>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</si>
  <si>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</si>
  <si>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</si>
  <si>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</si>
  <si>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</si>
  <si>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</si>
  <si>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</si>
  <si>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</si>
  <si>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</si>
  <si>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</si>
  <si>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</si>
  <si>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</si>
  <si>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</si>
  <si>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</si>
  <si>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</si>
  <si>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</si>
  <si>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</si>
  <si>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</si>
  <si>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</si>
  <si>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</si>
  <si>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</si>
  <si>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</si>
  <si>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</si>
  <si>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</si>
  <si>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</si>
  <si>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</si>
  <si>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</si>
  <si>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</si>
  <si>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</si>
  <si>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</si>
  <si>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</si>
  <si>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</si>
  <si>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</si>
  <si>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</si>
  <si>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</si>
  <si>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</si>
  <si>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</si>
  <si>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</si>
  <si>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</si>
  <si>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</si>
  <si>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</si>
  <si>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</si>
  <si>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</si>
  <si>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</si>
  <si>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</si>
  <si>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</si>
  <si>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</si>
  <si>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</si>
  <si>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</si>
  <si>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</si>
  <si>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</si>
  <si>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</si>
  <si>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</si>
  <si>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</si>
  <si>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</si>
  <si>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</si>
  <si>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</si>
  <si>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</si>
  <si>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</si>
  <si>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</si>
  <si>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</si>
  <si>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</si>
  <si>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</si>
  <si>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</si>
  <si>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</si>
  <si>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</si>
  <si>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</si>
  <si>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</si>
  <si>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</si>
  <si>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</si>
  <si>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</si>
  <si>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</si>
  <si>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</si>
  <si>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</si>
  <si>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</si>
  <si>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</si>
  <si>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</si>
  <si>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</si>
  <si>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</si>
  <si>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</si>
  <si>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</si>
  <si>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</si>
  <si>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</si>
  <si>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</si>
  <si>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</si>
  <si>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</si>
  <si>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</si>
  <si>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</si>
  <si>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</si>
  <si>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</si>
  <si>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</si>
  <si>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</si>
  <si>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</si>
  <si>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</si>
  <si>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</si>
  <si>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</si>
  <si>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</si>
  <si>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</si>
  <si>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</si>
  <si>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</si>
  <si>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</si>
  <si>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</si>
  <si>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</si>
  <si>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</si>
  <si>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</si>
  <si>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</si>
  <si>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</si>
  <si>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</si>
  <si>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</si>
  <si>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</si>
  <si>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</si>
  <si>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</si>
  <si>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</si>
  <si>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</si>
  <si>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</si>
  <si>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</si>
  <si>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</si>
  <si>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</si>
  <si>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</si>
  <si>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</si>
  <si>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</si>
  <si>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</si>
  <si>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</si>
  <si>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</si>
  <si>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</si>
  <si>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</si>
  <si>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</si>
  <si>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</si>
  <si>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</si>
  <si>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</si>
  <si>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</si>
  <si>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</si>
  <si>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</si>
  <si>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</si>
  <si>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</si>
  <si>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</si>
  <si>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</si>
  <si>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</si>
  <si>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</si>
  <si>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</si>
  <si>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</si>
  <si>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</si>
  <si>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</si>
  <si>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</si>
  <si>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</si>
  <si>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</si>
  <si>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</si>
  <si>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</si>
  <si>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</si>
  <si>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</si>
  <si>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</si>
  <si>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</si>
  <si>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</si>
  <si>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</si>
  <si>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</si>
  <si>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</si>
  <si>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</si>
  <si>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</si>
  <si>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</si>
  <si>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</si>
  <si>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</si>
  <si>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</si>
  <si>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</si>
  <si>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</si>
  <si>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</si>
  <si>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</si>
  <si>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</si>
  <si>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</si>
  <si>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</si>
  <si>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</si>
  <si>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</si>
  <si>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</si>
  <si>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</si>
  <si>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</si>
  <si>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</si>
  <si>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</si>
  <si>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</si>
  <si>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</si>
  <si>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</si>
  <si>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</si>
  <si>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</si>
  <si>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</si>
  <si>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</si>
  <si>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</si>
  <si>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</si>
  <si>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</si>
  <si>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</si>
  <si>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</si>
  <si>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</si>
  <si>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</si>
  <si>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</si>
  <si>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</si>
  <si>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</si>
  <si>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</si>
  <si>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</si>
  <si>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</si>
  <si>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</si>
  <si>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</si>
  <si>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</si>
  <si>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</si>
  <si>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</si>
  <si>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</si>
  <si>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</si>
  <si>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</si>
  <si>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</si>
  <si>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</si>
  <si>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</si>
  <si>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</si>
  <si>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</si>
  <si>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</si>
  <si>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</si>
  <si>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</si>
  <si>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</si>
  <si>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</si>
  <si>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</si>
  <si>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</si>
  <si>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</si>
  <si>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</si>
  <si>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</si>
  <si>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</si>
  <si>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</si>
  <si>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</si>
  <si>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</si>
  <si>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</si>
  <si>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</si>
  <si>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</si>
  <si>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</si>
  <si>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</si>
  <si>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</si>
  <si>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</si>
  <si>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</si>
  <si>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</si>
  <si>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</si>
  <si>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</si>
  <si>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</si>
  <si>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</si>
  <si>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</si>
  <si>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</si>
  <si>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</si>
  <si>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</si>
  <si>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</si>
  <si>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</si>
  <si>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</si>
  <si>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</si>
  <si>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</si>
  <si>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</si>
  <si>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</si>
  <si>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</si>
  <si>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</si>
  <si>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</si>
  <si>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</si>
  <si>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</si>
  <si>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</si>
  <si>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</si>
  <si>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</si>
  <si>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</si>
  <si>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</si>
  <si>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</si>
  <si>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</si>
  <si>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</si>
  <si>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</si>
  <si>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</si>
  <si>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</si>
  <si>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</si>
  <si>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</si>
  <si>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</si>
  <si>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</si>
  <si>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</si>
  <si>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</si>
  <si>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</si>
  <si>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</si>
  <si>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</si>
  <si>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</si>
  <si>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</si>
  <si>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</si>
  <si>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</si>
  <si>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</si>
  <si>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</si>
  <si>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</si>
  <si>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</si>
  <si>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</si>
  <si>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</si>
  <si>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</si>
  <si>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</si>
  <si>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</si>
  <si>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</si>
  <si>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</si>
  <si>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</si>
  <si>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</si>
  <si>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</si>
  <si>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</si>
  <si>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</si>
  <si>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</si>
  <si>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</si>
  <si>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</si>
  <si>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</si>
  <si>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</si>
  <si>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</si>
  <si>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</si>
  <si>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</si>
  <si>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</si>
  <si>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</si>
  <si>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</si>
  <si>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</si>
  <si>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</si>
  <si>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</si>
  <si>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</si>
  <si>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</si>
  <si>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</si>
  <si>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</si>
  <si>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</si>
  <si>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</si>
  <si>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</si>
  <si>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</si>
  <si>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</si>
  <si>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</si>
  <si>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</si>
  <si>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</si>
  <si>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</si>
  <si>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</si>
  <si>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</si>
  <si>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</si>
  <si>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</si>
  <si>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</si>
  <si>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</si>
  <si>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</si>
  <si>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</si>
  <si>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</si>
  <si>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</si>
  <si>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</si>
  <si>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</si>
  <si>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</si>
  <si>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</si>
  <si>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</si>
  <si>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</si>
  <si>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</si>
  <si>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</si>
  <si>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</si>
  <si>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</si>
  <si>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</si>
  <si>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</si>
  <si>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</si>
  <si>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</si>
  <si>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</si>
  <si>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</si>
  <si>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</si>
  <si>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</si>
  <si>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</si>
  <si>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</si>
  <si>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</si>
  <si>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</si>
  <si>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</si>
  <si>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</si>
  <si>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</si>
  <si>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</si>
  <si>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</si>
  <si>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</si>
  <si>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</si>
  <si>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</si>
  <si>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</si>
  <si>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</si>
  <si>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</si>
  <si>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</si>
  <si>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</si>
  <si>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</si>
  <si>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</si>
  <si>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</si>
  <si>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</si>
  <si>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</si>
  <si>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</si>
  <si>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</si>
  <si>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</si>
  <si>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</si>
  <si>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</si>
  <si>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</si>
  <si>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</si>
  <si>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</si>
  <si>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</si>
  <si>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</si>
  <si>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</si>
  <si>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</si>
  <si>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</si>
  <si>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</si>
  <si>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</si>
  <si>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</si>
  <si>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</si>
  <si>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</si>
  <si>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</si>
  <si>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</si>
  <si>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</si>
  <si>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</si>
  <si>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</si>
  <si>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</si>
  <si>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</si>
  <si>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</si>
  <si>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</si>
  <si>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</si>
  <si>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</si>
  <si>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</si>
  <si>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</si>
  <si>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</si>
  <si>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</si>
  <si>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</si>
  <si>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</si>
  <si>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</si>
  <si>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</si>
  <si>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</si>
  <si>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</si>
  <si>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</si>
  <si>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</si>
  <si>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</si>
  <si>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</si>
  <si>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</si>
  <si>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</si>
  <si>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</si>
  <si>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</si>
  <si>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</si>
  <si>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</si>
  <si>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</si>
  <si>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</si>
  <si>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</si>
  <si>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</si>
  <si>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</si>
  <si>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</si>
  <si>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</si>
  <si>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</si>
  <si>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</si>
  <si>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</si>
  <si>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</si>
  <si>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</si>
  <si>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</si>
  <si>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</si>
  <si>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</si>
  <si>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</si>
  <si>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</si>
  <si>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</si>
  <si>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</si>
  <si>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</si>
  <si>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</si>
  <si>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</si>
  <si>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</si>
  <si>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</si>
  <si>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</si>
  <si>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</si>
  <si>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</si>
  <si>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</si>
  <si>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</si>
  <si>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</si>
  <si>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</si>
  <si>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</si>
  <si>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</si>
  <si>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</si>
  <si>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</si>
  <si>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</si>
  <si>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</si>
  <si>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</si>
  <si>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</si>
  <si>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</si>
  <si>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</si>
  <si>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</si>
  <si>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</si>
  <si>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</si>
  <si>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</si>
  <si>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</si>
  <si>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</si>
  <si>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</si>
  <si>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</si>
  <si>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</si>
  <si>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</si>
  <si>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</si>
  <si>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</si>
  <si>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</si>
  <si>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</si>
  <si>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</si>
  <si>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</si>
  <si>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</si>
  <si>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</si>
  <si>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</si>
  <si>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</si>
  <si>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</si>
  <si>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</si>
  <si>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</si>
  <si>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</si>
  <si>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</si>
  <si>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</si>
  <si>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</si>
  <si>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</si>
  <si>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</si>
  <si>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</si>
  <si>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</si>
  <si>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</si>
  <si>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</si>
  <si>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</si>
  <si>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</si>
  <si>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</si>
  <si>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</si>
  <si>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</si>
  <si>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</si>
  <si>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</si>
  <si>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</si>
  <si>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</si>
  <si>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</si>
  <si>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</si>
  <si>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</si>
  <si>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</si>
  <si>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</si>
  <si>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</si>
  <si>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</si>
  <si>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</si>
  <si>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</si>
  <si>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</si>
  <si>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</si>
  <si>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</si>
  <si>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</si>
  <si>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</si>
  <si>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</si>
  <si>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</si>
  <si>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</si>
  <si>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</si>
  <si>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</si>
  <si>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</si>
  <si>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</si>
  <si>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</si>
  <si>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</si>
  <si>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</si>
  <si>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</si>
  <si>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</si>
  <si>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</si>
  <si>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</si>
  <si>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</si>
  <si>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</si>
  <si>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</si>
  <si>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</si>
  <si>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</si>
  <si>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</si>
  <si>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</si>
  <si>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</si>
  <si>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</si>
  <si>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</si>
  <si>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</si>
  <si>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</si>
  <si>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</si>
  <si>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</si>
  <si>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</si>
  <si>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</si>
  <si>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</si>
  <si>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</si>
  <si>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</si>
  <si>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</si>
  <si>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</si>
  <si>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</si>
  <si>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</si>
  <si>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</si>
  <si>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</si>
  <si>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</si>
  <si>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</si>
  <si>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</si>
  <si>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</si>
  <si>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</si>
  <si>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</si>
  <si>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</si>
  <si>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</si>
  <si>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</si>
  <si>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</si>
  <si>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</si>
  <si>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</si>
  <si>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</si>
  <si>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</si>
  <si>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</si>
  <si>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</si>
  <si>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</si>
  <si>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</si>
  <si>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</si>
  <si>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</si>
  <si>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</si>
  <si>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</si>
  <si>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</si>
  <si>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</si>
  <si>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</si>
  <si>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</si>
  <si>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</si>
  <si>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</si>
  <si>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</si>
  <si>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</si>
  <si>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</si>
  <si>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</si>
  <si>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</si>
  <si>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</si>
  <si>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</si>
  <si>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</si>
  <si>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</si>
  <si>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</si>
  <si>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</si>
  <si>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</si>
  <si>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</si>
  <si>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</si>
  <si>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</si>
  <si>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</si>
  <si>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</si>
  <si>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</si>
  <si>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</si>
  <si>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</si>
  <si>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</si>
  <si>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</si>
  <si>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</si>
  <si>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</si>
  <si>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</si>
  <si>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</si>
  <si>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</si>
  <si>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</si>
  <si>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</si>
  <si>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</si>
  <si>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</si>
  <si>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</si>
  <si>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</si>
  <si>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</si>
  <si>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</si>
  <si>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</si>
  <si>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</si>
  <si>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</si>
  <si>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</si>
  <si>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</si>
  <si>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</si>
  <si>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</si>
  <si>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</si>
  <si>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</si>
  <si>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</si>
  <si>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</si>
  <si>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</si>
  <si>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</si>
  <si>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</si>
  <si>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</si>
  <si>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</si>
  <si>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</si>
  <si>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</si>
  <si>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</si>
  <si>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</si>
  <si>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</si>
  <si>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</si>
  <si>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</si>
  <si>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</si>
  <si>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</si>
  <si>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</si>
  <si>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</si>
  <si>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</si>
  <si>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</si>
  <si>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</si>
  <si>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</si>
  <si>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</si>
  <si>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</si>
  <si>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</si>
  <si>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</si>
  <si>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</si>
  <si>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</si>
  <si>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</si>
  <si>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</si>
  <si>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</si>
  <si>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</si>
  <si>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</si>
  <si>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</si>
  <si>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</si>
  <si>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</si>
  <si>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</si>
  <si>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</si>
  <si>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</si>
  <si>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</si>
  <si>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</si>
  <si>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</si>
  <si>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</si>
  <si>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</si>
  <si>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</si>
  <si>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</si>
  <si>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</si>
  <si>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</si>
  <si>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</si>
  <si>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</si>
  <si>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</si>
  <si>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</si>
  <si>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</si>
  <si>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</si>
  <si>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</si>
  <si>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</si>
  <si>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</si>
  <si>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</si>
  <si>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</si>
  <si>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</si>
  <si>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</si>
  <si>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</si>
  <si>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</si>
  <si>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</si>
  <si>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</si>
  <si>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</si>
  <si>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</si>
  <si>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</si>
  <si>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</si>
  <si>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</si>
  <si>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</si>
  <si>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</si>
  <si>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</si>
  <si>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</si>
  <si>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</si>
  <si>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</si>
  <si>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</si>
  <si>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</si>
  <si>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</si>
  <si>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</si>
  <si>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</si>
  <si>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</si>
  <si>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</si>
  <si>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</si>
  <si>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</si>
  <si>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</si>
  <si>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</si>
  <si>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</si>
  <si>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</si>
  <si>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</si>
  <si>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</si>
  <si>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</si>
  <si>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</si>
  <si>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</si>
  <si>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</si>
  <si>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</si>
  <si>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</si>
  <si>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</si>
  <si>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</si>
  <si>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</si>
  <si>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</si>
  <si>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</si>
  <si>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</si>
  <si>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</si>
  <si>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</si>
  <si>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</si>
  <si>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</si>
  <si>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</si>
  <si>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</si>
  <si>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</si>
  <si>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</si>
  <si>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</si>
  <si>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</si>
  <si>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</si>
  <si>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</si>
  <si>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</si>
  <si>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</si>
  <si>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</si>
  <si>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</si>
  <si>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</si>
  <si>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</si>
  <si>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</si>
  <si>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</si>
  <si>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</si>
  <si>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</si>
  <si>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</si>
  <si>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</si>
  <si>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</si>
  <si>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</si>
  <si>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</si>
  <si>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</si>
  <si>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</si>
  <si>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</si>
  <si>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</si>
  <si>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</si>
  <si>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</si>
  <si>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</si>
  <si>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</si>
  <si>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</si>
  <si>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</si>
  <si>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</si>
  <si>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</si>
  <si>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</si>
  <si>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</si>
  <si>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</si>
  <si>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</si>
  <si>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</si>
  <si>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</si>
  <si>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</si>
  <si>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</si>
  <si>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</si>
  <si>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</si>
  <si>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</si>
  <si>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</si>
  <si>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</si>
  <si>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</si>
  <si>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</si>
  <si>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</si>
  <si>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</si>
  <si>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</si>
  <si>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</si>
  <si>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</si>
  <si>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</si>
  <si>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</si>
  <si>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</si>
  <si>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</si>
  <si>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</si>
  <si>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</si>
  <si>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</si>
  <si>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</si>
  <si>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</si>
  <si>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</si>
  <si>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</si>
  <si>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</si>
  <si>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</si>
  <si>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</si>
  <si>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</si>
  <si>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</si>
  <si>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</si>
  <si>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</si>
  <si>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</si>
  <si>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</si>
  <si>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</si>
  <si>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</si>
  <si>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</si>
  <si>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</si>
  <si>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</si>
  <si>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</si>
  <si>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</si>
  <si>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</si>
  <si>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</si>
  <si>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</si>
  <si>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</si>
  <si>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</si>
  <si>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</si>
  <si>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</si>
  <si>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</si>
  <si>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</si>
  <si>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</si>
  <si>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</si>
  <si>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</si>
  <si>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</si>
  <si>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</si>
  <si>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</si>
  <si>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</si>
  <si>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</si>
  <si>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</si>
  <si>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</si>
  <si>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</si>
  <si>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</si>
  <si>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</si>
  <si>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</si>
  <si>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</si>
  <si>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</si>
  <si>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</si>
  <si>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</si>
  <si>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</si>
  <si>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</si>
  <si>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</si>
  <si>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</si>
  <si>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</si>
  <si>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</si>
  <si>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</si>
  <si>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</si>
  <si>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</si>
  <si>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</si>
  <si>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</si>
  <si>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</si>
  <si>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</si>
  <si>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</si>
  <si>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</si>
  <si>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</si>
  <si>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</si>
  <si>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</si>
  <si>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</si>
  <si>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</si>
  <si>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</si>
  <si>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</si>
  <si>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</si>
  <si>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</si>
  <si>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</si>
  <si>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</si>
  <si>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</si>
  <si>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</si>
  <si>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</si>
  <si>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</si>
  <si>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</si>
  <si>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</si>
  <si>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</si>
  <si>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</si>
  <si>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</si>
  <si>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</si>
  <si>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</si>
  <si>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</si>
  <si>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</si>
  <si>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</si>
  <si>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</si>
  <si>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</si>
  <si>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</si>
  <si>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</si>
  <si>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</si>
  <si>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</si>
  <si>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</si>
  <si>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</si>
  <si>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</si>
  <si>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</si>
  <si>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</si>
  <si>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</si>
  <si>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</si>
  <si>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</si>
  <si>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</si>
  <si>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</si>
  <si>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</si>
  <si>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</si>
  <si>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</si>
  <si>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</si>
  <si>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</si>
  <si>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</si>
  <si>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</si>
  <si>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</si>
  <si>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</si>
  <si>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</si>
  <si>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</si>
  <si>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</si>
  <si>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</si>
  <si>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</si>
  <si>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</si>
  <si>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</si>
  <si>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</si>
  <si>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</si>
  <si>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</si>
  <si>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</si>
  <si>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</si>
  <si>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</si>
  <si>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</si>
  <si>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</si>
  <si>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</si>
  <si>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</si>
  <si>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</si>
  <si>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</si>
  <si>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</si>
  <si>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</si>
  <si>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</si>
  <si>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</si>
  <si>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</si>
  <si>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</si>
  <si>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</si>
  <si>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</si>
  <si>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</si>
  <si>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</si>
  <si>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</si>
  <si>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</si>
  <si>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</si>
  <si>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</si>
  <si>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</si>
  <si>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</si>
  <si>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</si>
  <si>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</si>
  <si>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</si>
  <si>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</si>
  <si>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</si>
  <si>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</si>
  <si>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</si>
  <si>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</si>
  <si>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</si>
  <si>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</si>
  <si>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</si>
  <si>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</si>
  <si>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</si>
  <si>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</si>
  <si>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</si>
  <si>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</si>
  <si>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</si>
  <si>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</si>
  <si>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</si>
  <si>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</si>
  <si>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</si>
  <si>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</si>
  <si>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</si>
  <si>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</si>
  <si>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</si>
  <si>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</si>
  <si>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</si>
  <si>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</si>
  <si>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</si>
  <si>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</si>
  <si>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</si>
  <si>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</si>
  <si>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</si>
  <si>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</si>
  <si>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</si>
  <si>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</si>
  <si>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</si>
  <si>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</si>
  <si>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</si>
  <si>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</si>
  <si>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</si>
  <si>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</si>
  <si>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</si>
  <si>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</si>
  <si>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</si>
  <si>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</si>
  <si>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</si>
  <si>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</si>
  <si>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</si>
  <si>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</si>
  <si>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</si>
  <si>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</si>
  <si>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</si>
  <si>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</si>
  <si>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</si>
  <si>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</si>
  <si>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</si>
  <si>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</si>
  <si>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</si>
  <si>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</si>
  <si>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</si>
  <si>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</si>
  <si>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</si>
  <si>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</si>
  <si>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</si>
  <si>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</si>
  <si>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</si>
  <si>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</si>
  <si>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</si>
  <si>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</si>
  <si>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</si>
  <si>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</si>
  <si>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</si>
  <si>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</si>
  <si>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</si>
  <si>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</si>
  <si>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</si>
  <si>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</si>
  <si>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</si>
  <si>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</si>
  <si>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</si>
  <si>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</si>
  <si>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</si>
  <si>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</si>
  <si>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</si>
  <si>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</si>
  <si>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</si>
  <si>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</si>
  <si>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</si>
  <si>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</si>
  <si>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</si>
  <si>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</si>
  <si>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</si>
  <si>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</si>
  <si>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</si>
  <si>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</si>
  <si>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</si>
  <si>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</si>
  <si>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</si>
  <si>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</si>
  <si>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</si>
  <si>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</si>
  <si>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</si>
  <si>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</si>
  <si>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</si>
  <si>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</si>
  <si>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</si>
  <si>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</si>
  <si>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</si>
  <si>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</si>
  <si>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</si>
  <si>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</si>
  <si>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</si>
  <si>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</si>
  <si>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</si>
  <si>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</si>
  <si>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</si>
  <si>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</si>
  <si>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</si>
  <si>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</si>
  <si>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</si>
  <si>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</si>
  <si>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</si>
  <si>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</si>
  <si>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</si>
  <si>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</si>
  <si>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</si>
  <si>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</si>
  <si>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</si>
  <si>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</si>
  <si>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</si>
  <si>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</si>
  <si>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</si>
  <si>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</si>
  <si>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</si>
  <si>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</si>
  <si>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</si>
  <si>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</si>
  <si>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</si>
  <si>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</si>
  <si>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</si>
  <si>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</si>
  <si>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</si>
  <si>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</si>
  <si>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</si>
  <si>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</si>
  <si>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</si>
  <si>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</si>
  <si>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</si>
  <si>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</si>
  <si>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</si>
  <si>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</si>
  <si>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</si>
  <si>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</si>
  <si>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</si>
  <si>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</si>
  <si>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</si>
  <si>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</si>
  <si>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</si>
  <si>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</si>
  <si>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</si>
  <si>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</si>
  <si>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</si>
  <si>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</si>
  <si>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</si>
  <si>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</si>
  <si>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</si>
  <si>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</si>
  <si>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</si>
  <si>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</si>
  <si>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</si>
  <si>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</si>
  <si>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</si>
  <si>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</si>
  <si>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</si>
  <si>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</si>
  <si>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</si>
  <si>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</si>
  <si>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</si>
  <si>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</si>
  <si>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</si>
  <si>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</si>
  <si>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</si>
  <si>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</si>
  <si>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</si>
  <si>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</si>
  <si>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</si>
  <si>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</si>
  <si>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</si>
  <si>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</si>
  <si>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</si>
  <si>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</si>
  <si>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</si>
  <si>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</si>
  <si>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</si>
  <si>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</si>
  <si>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</si>
  <si>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</si>
  <si>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</si>
  <si>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</si>
  <si>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</si>
  <si>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</si>
  <si>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</si>
  <si>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</si>
  <si>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</si>
  <si>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</si>
  <si>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</si>
  <si>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</si>
  <si>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</si>
  <si>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</si>
  <si>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</si>
  <si>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</si>
  <si>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</si>
  <si>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</si>
  <si>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</si>
  <si>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</si>
  <si>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</si>
  <si>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</si>
  <si>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</si>
  <si>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</si>
  <si>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</si>
  <si>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</si>
  <si>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</si>
  <si>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</si>
  <si>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</si>
  <si>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</si>
  <si>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</si>
  <si>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</si>
  <si>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</si>
  <si>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</si>
  <si>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</si>
  <si>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</si>
  <si>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</si>
  <si>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</si>
  <si>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</si>
  <si>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</si>
  <si>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</si>
  <si>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</si>
  <si>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</si>
  <si>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</si>
  <si>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</si>
  <si>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</si>
  <si>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</si>
  <si>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</si>
  <si>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</si>
  <si>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</si>
  <si>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</si>
  <si>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</si>
  <si>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</si>
  <si>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</si>
  <si>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</si>
  <si>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</si>
  <si>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</si>
  <si>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</si>
  <si>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</si>
  <si>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</si>
  <si>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</si>
  <si>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</si>
  <si>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</si>
  <si>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</si>
  <si>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</si>
  <si>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</si>
  <si>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</si>
  <si>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</si>
  <si>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</si>
  <si>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</si>
  <si>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</si>
  <si>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</si>
  <si>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</si>
  <si>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</si>
  <si>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</si>
  <si>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</si>
  <si>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</si>
  <si>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</si>
  <si>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</si>
  <si>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</si>
  <si>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</si>
  <si>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</si>
  <si>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</si>
  <si>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</si>
  <si>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</si>
  <si>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</si>
  <si>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</si>
  <si>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</si>
  <si>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</si>
  <si>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</si>
  <si>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</si>
  <si>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</si>
  <si>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</si>
  <si>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</si>
  <si>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</si>
  <si>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</si>
  <si>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</si>
  <si>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</si>
  <si>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</si>
  <si>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</si>
  <si>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</si>
  <si>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</si>
  <si>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</si>
  <si>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</si>
  <si>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</si>
  <si>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</si>
  <si>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</si>
  <si>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</si>
  <si>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</si>
  <si>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</si>
  <si>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</si>
  <si>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</si>
  <si>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</si>
  <si>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</si>
  <si>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</si>
  <si>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</si>
  <si>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</si>
  <si>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</si>
  <si>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</si>
  <si>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</si>
  <si>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</si>
  <si>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</si>
  <si>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</si>
  <si>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</si>
  <si>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</si>
  <si>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</si>
  <si>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</si>
  <si>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</si>
  <si>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</si>
  <si>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</si>
  <si>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</si>
  <si>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</si>
  <si>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</si>
  <si>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</si>
  <si>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</si>
  <si>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</si>
  <si>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</si>
  <si>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</si>
  <si>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</si>
  <si>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</si>
  <si>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</si>
  <si>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</si>
  <si>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</si>
  <si>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</si>
  <si>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</si>
  <si>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</si>
  <si>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</si>
  <si>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</si>
  <si>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</si>
  <si>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</si>
  <si>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</si>
  <si>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</si>
  <si>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</si>
  <si>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</si>
  <si>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</si>
  <si>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</si>
  <si>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</si>
  <si>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</si>
  <si>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</si>
  <si>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</si>
  <si>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</si>
  <si>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</si>
  <si>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</si>
  <si>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</si>
  <si>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</si>
  <si>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</si>
  <si>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</si>
  <si>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</si>
  <si>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</si>
  <si>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</si>
  <si>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</si>
  <si>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</si>
  <si>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</si>
  <si>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</si>
  <si>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</si>
  <si>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</si>
  <si>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</si>
  <si>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</si>
  <si>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</si>
  <si>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</si>
  <si>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</si>
  <si>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</si>
  <si>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</si>
  <si>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</si>
  <si>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</si>
  <si>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</si>
  <si>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</si>
  <si>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</si>
  <si>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</si>
  <si>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</si>
  <si>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</si>
  <si>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</si>
  <si>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</si>
  <si>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</si>
  <si>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</si>
  <si>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</si>
  <si>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</si>
  <si>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</si>
  <si>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</si>
  <si>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</si>
  <si>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</si>
  <si>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</si>
  <si>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</si>
  <si>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</si>
  <si>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</si>
  <si>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</si>
  <si>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</si>
  <si>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</si>
  <si>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</si>
  <si>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</si>
  <si>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</si>
  <si>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</si>
  <si>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</si>
  <si>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</si>
  <si>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</si>
  <si>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</si>
  <si>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</si>
  <si>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</si>
  <si>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</si>
  <si>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</si>
  <si>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</si>
  <si>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</si>
  <si>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</si>
  <si>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</si>
  <si>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</si>
  <si>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</si>
  <si>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</si>
  <si>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</si>
  <si>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</si>
  <si>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</si>
  <si>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</si>
  <si>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</si>
  <si>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</si>
  <si>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</si>
  <si>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</si>
  <si>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</si>
  <si>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</si>
  <si>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</si>
  <si>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</si>
  <si>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</si>
  <si>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</si>
  <si>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</si>
  <si>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</si>
  <si>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</si>
  <si>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</si>
  <si>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</si>
  <si>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</si>
  <si>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</si>
  <si>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</si>
  <si>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</si>
  <si>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</si>
  <si>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</si>
  <si>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</si>
  <si>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</si>
  <si>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</si>
  <si>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</si>
  <si>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</si>
  <si>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</si>
  <si>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</si>
  <si>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</si>
  <si>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</si>
  <si>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</si>
  <si>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</si>
  <si>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</si>
  <si>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</si>
  <si>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</si>
  <si>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</si>
  <si>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</si>
  <si>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</si>
  <si>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</si>
  <si>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</si>
  <si>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</si>
  <si>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</si>
  <si>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</si>
  <si>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</si>
  <si>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</si>
  <si>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</si>
  <si>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</si>
  <si>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</si>
  <si>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</si>
  <si>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</si>
  <si>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</si>
  <si>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</si>
  <si>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</si>
  <si>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</si>
  <si>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</si>
  <si>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</si>
  <si>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</si>
  <si>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</si>
  <si>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</si>
  <si>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</si>
  <si>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</si>
  <si>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</si>
  <si>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</si>
  <si>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</si>
  <si>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</si>
  <si>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</si>
  <si>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</si>
  <si>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</si>
  <si>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</si>
  <si>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</si>
  <si>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</si>
  <si>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</si>
  <si>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</si>
  <si>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</si>
  <si>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</si>
  <si>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</si>
  <si>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</si>
  <si>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</si>
  <si>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</si>
  <si>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</si>
  <si>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</si>
  <si>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</si>
  <si>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</si>
  <si>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</si>
  <si>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</si>
  <si>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</si>
  <si>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</si>
  <si>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</si>
  <si>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</si>
  <si>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</si>
  <si>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</si>
  <si>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</si>
  <si>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</si>
  <si>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</si>
  <si>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</si>
  <si>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</si>
  <si>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</si>
  <si>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</si>
  <si>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</si>
  <si>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</si>
  <si>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</si>
  <si>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</si>
  <si>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</si>
  <si>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</si>
  <si>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</si>
  <si>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</si>
  <si>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</si>
  <si>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</si>
  <si>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</si>
  <si>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</si>
  <si>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</si>
  <si>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</si>
  <si>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</si>
  <si>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</si>
  <si>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</si>
  <si>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</si>
  <si>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</si>
  <si>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</si>
  <si>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</si>
  <si>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</si>
  <si>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</si>
  <si>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</si>
  <si>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</si>
  <si>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</si>
  <si>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</si>
  <si>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</si>
  <si>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</si>
  <si>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</si>
  <si>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</si>
  <si>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</si>
  <si>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</si>
  <si>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</si>
  <si>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</si>
  <si>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</si>
  <si>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</si>
  <si>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</si>
  <si>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</si>
  <si>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</si>
  <si>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</si>
  <si>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</si>
  <si>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</si>
  <si>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</si>
  <si>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</si>
  <si>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</si>
  <si>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</si>
  <si>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</si>
  <si>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</si>
  <si>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</si>
  <si>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</si>
  <si>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</si>
  <si>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</si>
  <si>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</si>
  <si>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</si>
  <si>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</si>
  <si>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</si>
  <si>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</si>
  <si>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</si>
  <si>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</si>
  <si>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</si>
  <si>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</si>
  <si>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</si>
  <si>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</si>
  <si>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</si>
  <si>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</si>
  <si>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</si>
  <si>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</si>
  <si>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</si>
  <si>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</si>
  <si>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</si>
  <si>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</si>
  <si>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</si>
  <si>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</si>
  <si>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</si>
  <si>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</si>
  <si>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</si>
  <si>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</si>
  <si>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</si>
  <si>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</si>
  <si>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</si>
  <si>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</si>
  <si>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</si>
  <si>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</si>
  <si>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</si>
  <si>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</si>
  <si>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</si>
  <si>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</si>
  <si>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</si>
  <si>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</si>
  <si>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</si>
  <si>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</si>
  <si>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</si>
  <si>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</si>
  <si>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</si>
  <si>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</si>
  <si>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</si>
  <si>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</si>
  <si>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</si>
  <si>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</si>
  <si>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</si>
  <si>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</si>
  <si>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</si>
  <si>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</si>
  <si>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</si>
  <si>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</si>
  <si>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</si>
  <si>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</si>
  <si>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</si>
  <si>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</si>
  <si>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</si>
  <si>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</si>
  <si>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</si>
  <si>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</si>
  <si>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</si>
  <si>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</si>
  <si>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</si>
  <si>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</si>
  <si>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</si>
  <si>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</si>
  <si>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</si>
  <si>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</si>
  <si>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</si>
  <si>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</si>
  <si>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</si>
  <si>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</si>
  <si>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</si>
  <si>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</si>
  <si>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</si>
  <si>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</si>
  <si>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</si>
  <si>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</si>
  <si>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</si>
  <si>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</si>
  <si>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</si>
  <si>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</si>
  <si>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</si>
  <si>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</si>
  <si>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</si>
  <si>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</si>
  <si>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</si>
  <si>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</si>
  <si>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</si>
  <si>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</si>
  <si>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</si>
  <si>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</si>
  <si>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</si>
  <si>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</si>
  <si>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</si>
  <si>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</si>
  <si>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</si>
  <si>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</si>
  <si>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</si>
  <si>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</si>
  <si>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</si>
  <si>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</si>
  <si>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</si>
  <si>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</si>
  <si>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</si>
  <si>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</si>
  <si>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</si>
  <si>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</si>
  <si>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</si>
  <si>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</si>
  <si>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</si>
  <si>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</si>
  <si>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</si>
  <si>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</si>
  <si>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</si>
  <si>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</si>
  <si>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</si>
  <si>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</si>
  <si>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</si>
  <si>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</si>
  <si>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</si>
  <si>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</si>
  <si>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</si>
  <si>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</si>
  <si>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</si>
  <si>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</si>
  <si>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</si>
  <si>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</si>
  <si>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</si>
  <si>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</si>
  <si>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</si>
  <si>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</si>
  <si>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</si>
  <si>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</si>
  <si>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</si>
  <si>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</si>
  <si>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</si>
  <si>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</si>
  <si>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</si>
  <si>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</si>
  <si>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</si>
  <si>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</si>
  <si>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</si>
  <si>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</si>
  <si>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</si>
  <si>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</si>
  <si>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</si>
  <si>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</si>
  <si>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</si>
  <si>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</si>
  <si>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</si>
  <si>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</si>
  <si>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</si>
  <si>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</si>
  <si>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</si>
  <si>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</si>
  <si>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</si>
  <si>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</si>
  <si>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</si>
  <si>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</si>
  <si>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</si>
  <si>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</si>
  <si>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</si>
  <si>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</si>
  <si>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</si>
  <si>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</si>
  <si>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</si>
  <si>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</si>
  <si>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</si>
  <si>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</si>
  <si>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</si>
  <si>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</si>
  <si>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</si>
  <si>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</si>
  <si>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</si>
  <si>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</si>
  <si>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</si>
  <si>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</si>
  <si>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</si>
  <si>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</si>
  <si>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</si>
  <si>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</si>
  <si>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</si>
  <si>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</si>
  <si>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</si>
  <si>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</si>
  <si>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</si>
  <si>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</si>
  <si>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</si>
  <si>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</si>
  <si>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</si>
  <si>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</si>
  <si>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</si>
  <si>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</si>
  <si>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</si>
  <si>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</si>
  <si>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</si>
  <si>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</si>
  <si>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</si>
  <si>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</si>
  <si>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</si>
  <si>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</si>
  <si>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</si>
  <si>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</si>
  <si>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</si>
  <si>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</si>
  <si>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</si>
  <si>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</si>
  <si>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</si>
  <si>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</si>
  <si>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</si>
  <si>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</si>
  <si>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</si>
  <si>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</si>
  <si>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</si>
  <si>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</si>
  <si>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</si>
  <si>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</si>
  <si>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</si>
  <si>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</si>
  <si>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</si>
  <si>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</si>
  <si>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</si>
  <si>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</si>
  <si>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</si>
  <si>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</si>
  <si>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</si>
  <si>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</si>
  <si>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</si>
  <si>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</si>
  <si>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</si>
  <si>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</si>
  <si>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</si>
  <si>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</si>
  <si>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</si>
  <si>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</si>
  <si>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</si>
  <si>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</si>
  <si>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</si>
  <si>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</si>
  <si>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</si>
  <si>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</si>
  <si>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</si>
  <si>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</si>
  <si>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</si>
  <si>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</si>
  <si>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</si>
  <si>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</si>
  <si>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</si>
  <si>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</si>
  <si>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</si>
  <si>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</si>
  <si>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</si>
  <si>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</si>
  <si>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</si>
  <si>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</si>
  <si>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</si>
  <si>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</si>
  <si>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</si>
  <si>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</si>
  <si>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</si>
  <si>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</si>
  <si>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</si>
  <si>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</si>
  <si>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</si>
  <si>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</si>
  <si>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</si>
  <si>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</si>
  <si>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</si>
  <si>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</si>
  <si>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</si>
  <si>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</si>
  <si>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</si>
  <si>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</si>
  <si>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</si>
  <si>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</si>
  <si>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</si>
  <si>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</si>
  <si>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</si>
  <si>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</si>
  <si>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</si>
  <si>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</si>
  <si>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</si>
  <si>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</si>
  <si>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</si>
  <si>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</si>
  <si>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</si>
  <si>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</si>
  <si>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</si>
  <si>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</si>
  <si>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</si>
  <si>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</si>
  <si>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</si>
  <si>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</si>
  <si>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</si>
  <si>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</si>
  <si>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</si>
  <si>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</si>
  <si>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</si>
  <si>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</si>
  <si>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</si>
  <si>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</si>
  <si>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</si>
  <si>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</si>
  <si>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</si>
  <si>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</si>
  <si>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</si>
  <si>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</si>
  <si>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</si>
  <si>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</si>
  <si>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</si>
  <si>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</si>
  <si>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</si>
  <si>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</si>
  <si>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</si>
  <si>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</si>
  <si>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</si>
  <si>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</si>
  <si>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</si>
  <si>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</si>
  <si>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</si>
  <si>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</si>
  <si>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</si>
  <si>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</si>
  <si>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</si>
  <si>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</si>
  <si>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</si>
  <si>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</si>
  <si>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</si>
  <si>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</si>
  <si>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</si>
  <si>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</si>
  <si>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</si>
  <si>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</si>
  <si>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</si>
  <si>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</si>
  <si>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</si>
  <si>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</si>
  <si>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</si>
  <si>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</si>
  <si>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</si>
  <si>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</si>
  <si>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</si>
  <si>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</si>
  <si>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</si>
  <si>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</si>
  <si>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</si>
  <si>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</si>
  <si>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</si>
  <si>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</si>
  <si>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</si>
  <si>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</si>
  <si>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</si>
  <si>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</si>
  <si>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</si>
  <si>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</si>
  <si>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</si>
  <si>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</si>
  <si>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</si>
  <si>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</si>
  <si>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</si>
  <si>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</si>
  <si>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</si>
  <si>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</si>
  <si>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</si>
  <si>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</si>
  <si>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</si>
  <si>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</si>
  <si>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</si>
  <si>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</si>
  <si>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</si>
  <si>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</si>
  <si>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</si>
  <si>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</si>
  <si>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</si>
  <si>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</si>
  <si>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</si>
  <si>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</si>
  <si>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</si>
  <si>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</si>
  <si>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</si>
  <si>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</si>
  <si>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</si>
  <si>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</si>
  <si>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</si>
  <si>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</si>
  <si>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</si>
  <si>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</si>
  <si>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</si>
  <si>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</si>
  <si>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</si>
  <si>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</si>
  <si>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</si>
  <si>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</si>
  <si>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</si>
  <si>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</si>
  <si>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</si>
  <si>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</si>
  <si>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</si>
  <si>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</si>
  <si>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</si>
  <si>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</si>
  <si>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</si>
  <si>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</si>
  <si>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</si>
  <si>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</si>
  <si>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</si>
  <si>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</si>
  <si>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</si>
  <si>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</si>
  <si>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</si>
  <si>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</si>
  <si>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</si>
  <si>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</si>
  <si>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</si>
  <si>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</si>
  <si>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</si>
  <si>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</si>
  <si>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</si>
  <si>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</si>
  <si>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</si>
  <si>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</si>
  <si>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</si>
  <si>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</si>
  <si>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</si>
  <si>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</si>
  <si>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</si>
  <si>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</si>
  <si>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</si>
  <si>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</si>
  <si>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</si>
  <si>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</si>
  <si>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</si>
  <si>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</si>
  <si>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</si>
  <si>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</si>
  <si>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</si>
  <si>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</si>
  <si>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</si>
  <si>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</si>
  <si>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</si>
  <si>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</si>
  <si>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</si>
  <si>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</si>
  <si>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</si>
  <si>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</si>
  <si>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</si>
  <si>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</si>
  <si>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</si>
  <si>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</si>
  <si>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</si>
  <si>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</si>
  <si>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</si>
  <si>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</si>
  <si>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</si>
  <si>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</si>
  <si>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</si>
  <si>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</si>
  <si>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</si>
  <si>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</si>
  <si>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</si>
  <si>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</si>
  <si>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</si>
  <si>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</si>
  <si>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</si>
  <si>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</si>
  <si>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</si>
  <si>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</si>
  <si>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</si>
  <si>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</si>
  <si>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</si>
  <si>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</si>
  <si>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</si>
  <si>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</si>
  <si>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</si>
  <si>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</si>
  <si>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</si>
  <si>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</si>
  <si>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</si>
  <si>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</si>
  <si>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</si>
  <si>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</si>
  <si>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</si>
  <si>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</si>
  <si>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</si>
  <si>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</si>
  <si>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</si>
  <si>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</si>
  <si>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</si>
  <si>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</si>
  <si>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</si>
  <si>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</si>
  <si>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</si>
  <si>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</si>
  <si>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</si>
  <si>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</si>
  <si>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</si>
  <si>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</si>
  <si>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</si>
  <si>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</si>
  <si>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</si>
  <si>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</si>
  <si>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</si>
  <si>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</si>
  <si>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</si>
  <si>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</si>
  <si>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</si>
  <si>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</si>
  <si>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</si>
  <si>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</si>
  <si>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</si>
  <si>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</si>
  <si>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</si>
  <si>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</si>
  <si>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</si>
  <si>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</si>
  <si>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</si>
  <si>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</si>
  <si>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</si>
  <si>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</si>
  <si>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</si>
  <si>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</si>
  <si>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</si>
  <si>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</si>
  <si>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</si>
  <si>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</si>
  <si>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</si>
  <si>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</si>
  <si>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</si>
  <si>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</si>
  <si>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</si>
  <si>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</si>
  <si>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</si>
  <si>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</si>
  <si>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</si>
  <si>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</si>
  <si>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</si>
  <si>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</si>
  <si>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</si>
  <si>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</si>
  <si>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</si>
  <si>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</si>
  <si>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</si>
  <si>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</si>
  <si>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</si>
  <si>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</si>
  <si>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</si>
  <si>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</si>
  <si>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</si>
  <si>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</si>
  <si>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</si>
  <si>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</si>
  <si>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</si>
  <si>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</si>
  <si>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</si>
  <si>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</si>
  <si>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</si>
  <si>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</si>
  <si>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</si>
  <si>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</si>
  <si>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</si>
  <si>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</si>
  <si>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</si>
  <si>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</si>
  <si>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</si>
  <si>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</si>
  <si>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</si>
  <si>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</si>
  <si>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</si>
  <si>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</si>
  <si>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</si>
  <si>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</si>
  <si>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</si>
  <si>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</si>
  <si>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</si>
  <si>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</si>
  <si>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</si>
  <si>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</si>
  <si>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</si>
  <si>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</si>
  <si>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</si>
  <si>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</si>
  <si>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</si>
  <si>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</si>
  <si>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</si>
  <si>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</si>
  <si>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</si>
  <si>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</si>
  <si>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</si>
  <si>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</si>
  <si>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</si>
  <si>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</si>
  <si>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</si>
  <si>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</si>
  <si>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</si>
  <si>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</si>
  <si>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</si>
  <si>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</si>
  <si>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</si>
  <si>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</si>
  <si>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</si>
  <si>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</si>
  <si>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</si>
  <si>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</si>
  <si>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</si>
  <si>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</si>
  <si>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</si>
  <si>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</si>
  <si>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</si>
  <si>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</si>
  <si>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</si>
  <si>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</si>
  <si>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</si>
  <si>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</si>
  <si>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</si>
  <si>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</si>
  <si>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</si>
  <si>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</si>
  <si>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</si>
  <si>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</si>
  <si>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</si>
  <si>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</si>
  <si>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</si>
  <si>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</si>
  <si>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</si>
  <si>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</si>
  <si>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</si>
  <si>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</si>
  <si>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</si>
  <si>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</si>
  <si>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</si>
  <si>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</si>
  <si>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</si>
  <si>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</si>
  <si>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</si>
  <si>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</si>
  <si>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</si>
  <si>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</si>
  <si>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</si>
  <si>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</si>
  <si>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</si>
  <si>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</si>
  <si>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</si>
  <si>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</si>
  <si>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</si>
  <si>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</si>
  <si>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</si>
  <si>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</si>
  <si>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</si>
  <si>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</si>
  <si>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</si>
  <si>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</si>
  <si>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</si>
  <si>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</si>
  <si>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</si>
  <si>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</si>
  <si>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</si>
  <si>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</si>
  <si>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</si>
  <si>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</si>
  <si>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</si>
  <si>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</si>
  <si>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</si>
  <si>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</si>
  <si>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</si>
  <si>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</si>
  <si>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</si>
  <si>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</si>
  <si>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</si>
  <si>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</si>
  <si>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</si>
  <si>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</si>
  <si>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</si>
  <si>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</si>
  <si>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</si>
  <si>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</si>
  <si>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</si>
  <si>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</si>
  <si>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</si>
  <si>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</si>
  <si>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</si>
  <si>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</si>
  <si>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</si>
  <si>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</si>
  <si>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</si>
  <si>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</si>
  <si>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</si>
  <si>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</si>
  <si>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</si>
  <si>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</si>
  <si>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</si>
  <si>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</si>
  <si>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</si>
  <si>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</si>
  <si>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</si>
  <si>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</si>
  <si>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</si>
  <si>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</si>
  <si>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</si>
  <si>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</si>
  <si>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</si>
  <si>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</si>
  <si>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</si>
  <si>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</si>
  <si>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</si>
  <si>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</si>
  <si>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</si>
  <si>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</si>
  <si>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</si>
  <si>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</si>
  <si>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</si>
  <si>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</si>
  <si>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</si>
  <si>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</si>
  <si>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</si>
  <si>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</si>
  <si>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</si>
  <si>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</si>
  <si>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</si>
  <si>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</si>
  <si>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</si>
  <si>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</si>
  <si>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</si>
  <si>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</si>
  <si>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</si>
  <si>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</si>
  <si>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</si>
  <si>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</si>
  <si>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</si>
  <si>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</si>
  <si>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</si>
  <si>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</si>
  <si>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</si>
  <si>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</si>
  <si>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</si>
  <si>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</si>
  <si>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</si>
  <si>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</si>
  <si>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</si>
  <si>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</si>
  <si>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</si>
  <si>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</si>
  <si>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</si>
  <si>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</si>
  <si>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</si>
  <si>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</si>
  <si>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</si>
  <si>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</si>
  <si>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</si>
  <si>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</si>
  <si>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</si>
  <si>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</si>
  <si>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</si>
  <si>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</si>
  <si>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</si>
  <si>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</si>
  <si>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</si>
  <si>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</si>
  <si>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</si>
  <si>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</si>
  <si>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</si>
  <si>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</si>
  <si>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</si>
  <si>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</si>
  <si>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</si>
  <si>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</si>
  <si>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</si>
  <si>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</si>
  <si>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</si>
  <si>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</si>
  <si>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</si>
  <si>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</si>
  <si>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</si>
  <si>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</si>
  <si>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</si>
  <si>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</si>
  <si>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</si>
  <si>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</si>
  <si>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</si>
  <si>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</si>
  <si>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</si>
  <si>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</si>
  <si>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</si>
  <si>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</si>
  <si>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</si>
  <si>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</si>
  <si>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</si>
  <si>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</si>
  <si>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</si>
  <si>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</si>
  <si>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</si>
  <si>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</si>
  <si>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</si>
  <si>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</si>
  <si>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</si>
  <si>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</si>
  <si>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</si>
  <si>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</si>
  <si>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</si>
  <si>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</si>
  <si>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</si>
  <si>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</si>
  <si>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</si>
  <si>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</si>
  <si>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</si>
  <si>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</si>
  <si>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</si>
  <si>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</si>
  <si>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</si>
  <si>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</si>
  <si>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</si>
  <si>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</si>
  <si>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</si>
  <si>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</si>
  <si>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</si>
  <si>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</si>
  <si>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</si>
  <si>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</si>
  <si>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</si>
  <si>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</si>
  <si>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</si>
  <si>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</si>
  <si>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</si>
  <si>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</si>
  <si>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</si>
  <si>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</si>
  <si>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</si>
  <si>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</si>
  <si>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</si>
  <si>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</si>
  <si>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</si>
  <si>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</si>
  <si>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</si>
  <si>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</si>
  <si>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</si>
  <si>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</si>
  <si>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</si>
  <si>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</si>
  <si>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</si>
  <si>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</si>
  <si>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</si>
  <si>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</si>
  <si>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</si>
  <si>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</si>
  <si>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</si>
  <si>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</si>
  <si>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</si>
  <si>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</si>
  <si>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</si>
  <si>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</si>
  <si>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</si>
  <si>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</si>
  <si>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</si>
  <si>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</si>
  <si>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</si>
  <si>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</si>
  <si>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</si>
  <si>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</si>
  <si>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</si>
  <si>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</si>
  <si>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</si>
  <si>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</si>
  <si>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</si>
  <si>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</si>
  <si>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</si>
  <si>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</si>
  <si>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</si>
  <si>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</si>
  <si>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</si>
  <si>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</si>
  <si>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</si>
  <si>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</si>
  <si>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</si>
  <si>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</si>
  <si>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</si>
  <si>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</si>
  <si>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</si>
  <si>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</si>
  <si>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</si>
  <si>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</si>
  <si>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</si>
  <si>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</si>
  <si>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</si>
  <si>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</si>
  <si>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</si>
  <si>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</si>
  <si>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</si>
  <si>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</si>
  <si>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</si>
  <si>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</si>
  <si>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</si>
  <si>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</si>
  <si>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</si>
  <si>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</si>
  <si>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</si>
  <si>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</si>
  <si>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</si>
  <si>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</si>
  <si>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</si>
  <si>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</si>
  <si>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</si>
  <si>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</si>
  <si>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</si>
  <si>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</si>
  <si>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</si>
  <si>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</si>
  <si>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</si>
  <si>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</si>
  <si>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</si>
  <si>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</si>
  <si>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</si>
  <si>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</si>
  <si>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</si>
  <si>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</si>
  <si>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</si>
  <si>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</si>
  <si>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</si>
  <si>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</si>
  <si>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</si>
  <si>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</si>
  <si>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</si>
  <si>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</si>
  <si>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</si>
  <si>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</si>
  <si>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</si>
  <si>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</si>
  <si>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</si>
  <si>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</si>
  <si>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</si>
  <si>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</si>
  <si>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</si>
  <si>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</si>
  <si>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</si>
  <si>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</si>
  <si>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</si>
  <si>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</si>
  <si>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</si>
  <si>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</si>
  <si>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</si>
  <si>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</si>
  <si>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</si>
  <si>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</si>
  <si>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</si>
  <si>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</si>
  <si>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</si>
  <si>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</si>
  <si>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</si>
  <si>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</si>
  <si>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</si>
  <si>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</si>
  <si>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</si>
  <si>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</si>
  <si>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</si>
  <si>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</si>
  <si>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</si>
  <si>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</si>
  <si>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</si>
  <si>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</si>
  <si>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</si>
  <si>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</si>
  <si>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</si>
  <si>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</si>
  <si>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</si>
  <si>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</si>
  <si>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</si>
  <si>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</si>
  <si>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</si>
  <si>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</si>
  <si>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</si>
  <si>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</si>
  <si>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</si>
  <si>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</si>
  <si>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</si>
  <si>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</si>
  <si>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</si>
  <si>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</si>
  <si>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</si>
  <si>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</si>
  <si>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</si>
  <si>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</si>
  <si>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</si>
  <si>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</si>
  <si>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</si>
  <si>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</si>
  <si>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</si>
  <si>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</si>
  <si>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</si>
  <si>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</si>
  <si>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</si>
  <si>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</si>
  <si>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</si>
  <si>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</si>
  <si>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</si>
  <si>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</si>
  <si>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</si>
  <si>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</si>
  <si>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</si>
  <si>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</si>
  <si>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</si>
  <si>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</si>
  <si>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</si>
  <si>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</si>
  <si>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</si>
  <si>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</si>
  <si>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</si>
  <si>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</si>
  <si>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</si>
  <si>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</si>
  <si>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</si>
  <si>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</si>
  <si>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</si>
  <si>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</si>
  <si>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</si>
  <si>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</si>
  <si>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</si>
  <si>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</si>
  <si>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</si>
  <si>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</si>
  <si>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</si>
  <si>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</si>
  <si>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</si>
  <si>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</si>
  <si>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</si>
  <si>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</si>
  <si>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</si>
  <si>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</si>
  <si>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</si>
  <si>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</si>
  <si>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</si>
  <si>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</si>
  <si>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</si>
  <si>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</si>
  <si>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</si>
  <si>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</si>
  <si>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</si>
  <si>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</si>
  <si>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</si>
  <si>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</si>
  <si>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</si>
  <si>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</si>
  <si>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</si>
  <si>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</si>
  <si>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</si>
  <si>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</si>
  <si>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</si>
  <si>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</si>
  <si>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</si>
  <si>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</si>
  <si>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</si>
  <si>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</si>
  <si>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</si>
  <si>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</si>
  <si>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</si>
  <si>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</si>
  <si>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</si>
  <si>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</si>
  <si>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</si>
  <si>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</si>
  <si>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</si>
  <si>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</si>
  <si>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</si>
  <si>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</si>
  <si>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</si>
  <si>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</si>
  <si>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</si>
  <si>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</si>
  <si>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</si>
  <si>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</si>
  <si>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</si>
  <si>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</si>
  <si>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</si>
  <si>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</si>
  <si>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</si>
  <si>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</si>
  <si>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</si>
  <si>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</si>
  <si>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</si>
  <si>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</si>
  <si>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</si>
  <si>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</si>
  <si>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</si>
  <si>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</si>
  <si>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</si>
  <si>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</si>
  <si>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</si>
  <si>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</si>
  <si>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</si>
  <si>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</si>
  <si>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</si>
  <si>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</si>
  <si>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</si>
  <si>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</si>
  <si>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</si>
  <si>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</si>
  <si>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</si>
  <si>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</si>
  <si>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</si>
  <si>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</si>
  <si>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</si>
  <si>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</si>
  <si>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</si>
  <si>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</si>
  <si>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</si>
  <si>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</si>
  <si>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</si>
  <si>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</si>
  <si>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</si>
  <si>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</si>
  <si>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</si>
  <si>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</si>
  <si>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</si>
  <si>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</si>
  <si>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</si>
  <si>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</si>
  <si>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</si>
  <si>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</si>
  <si>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</si>
  <si>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</si>
  <si>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</si>
  <si>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</si>
  <si>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</si>
  <si>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</si>
  <si>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</si>
  <si>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</si>
  <si>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</si>
  <si>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</si>
  <si>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</si>
  <si>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</si>
  <si>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</si>
  <si>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</si>
  <si>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</si>
  <si>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</si>
  <si>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</si>
  <si>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</si>
  <si>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</si>
  <si>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</si>
  <si>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</si>
  <si>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</si>
  <si>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</si>
  <si>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</si>
  <si>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</si>
  <si>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</si>
  <si>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</si>
  <si>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</si>
  <si>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</si>
  <si>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</si>
  <si>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</si>
  <si>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</si>
  <si>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</si>
  <si>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</si>
  <si>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</si>
  <si>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</si>
  <si>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</si>
  <si>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</si>
  <si>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</si>
  <si>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</si>
  <si>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</si>
  <si>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</si>
  <si>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</si>
  <si>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</si>
  <si>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</si>
  <si>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</si>
  <si>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</si>
  <si>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</si>
  <si>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</si>
  <si>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</si>
  <si>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</si>
  <si>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</si>
  <si>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</si>
  <si>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</si>
  <si>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</si>
  <si>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</si>
  <si>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</si>
  <si>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</si>
  <si>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</si>
  <si>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</si>
  <si>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</si>
  <si>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</si>
  <si>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</si>
  <si>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</si>
  <si>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</si>
  <si>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</si>
  <si>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</si>
  <si>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</si>
  <si>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</si>
  <si>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</si>
  <si>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</si>
  <si>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</si>
  <si>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</si>
  <si>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</si>
  <si>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</si>
  <si>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</si>
  <si>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</si>
  <si>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</si>
  <si>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</si>
  <si>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</si>
  <si>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</si>
  <si>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</si>
  <si>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</si>
  <si>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</si>
  <si>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</si>
  <si>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</si>
  <si>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</si>
  <si>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</si>
  <si>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</si>
  <si>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</si>
  <si>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</si>
  <si>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</si>
  <si>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</si>
  <si>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</si>
  <si>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</si>
  <si>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</si>
  <si>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</si>
  <si>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</si>
  <si>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</si>
  <si>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</si>
  <si>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</si>
  <si>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</si>
  <si>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</si>
  <si>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</si>
  <si>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</si>
  <si>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</si>
  <si>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</si>
  <si>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</si>
  <si>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</si>
  <si>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</si>
  <si>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</si>
  <si>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</si>
  <si>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</si>
  <si>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</si>
  <si>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</si>
  <si>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</si>
  <si>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</si>
  <si>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</si>
  <si>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</si>
  <si>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</si>
  <si>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</si>
  <si>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</si>
  <si>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</si>
  <si>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</si>
  <si>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</si>
  <si>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</si>
  <si>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</si>
  <si>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</si>
  <si>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</si>
  <si>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</si>
  <si>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</si>
  <si>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</si>
  <si>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</si>
  <si>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</si>
  <si>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</si>
  <si>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</si>
  <si>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</si>
  <si>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</si>
  <si>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</si>
  <si>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</si>
  <si>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</si>
  <si>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</si>
  <si>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</si>
  <si>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</si>
  <si>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</si>
  <si>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</si>
  <si>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</si>
  <si>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</si>
  <si>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</si>
  <si>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</si>
  <si>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</si>
  <si>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</si>
  <si>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</si>
  <si>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</si>
  <si>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</si>
  <si>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</si>
  <si>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</si>
  <si>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</si>
  <si>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</si>
  <si>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</si>
  <si>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</si>
  <si>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</si>
  <si>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</si>
  <si>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</si>
  <si>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</si>
  <si>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</si>
  <si>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</si>
  <si>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</si>
  <si>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</si>
  <si>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</si>
  <si>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</si>
  <si>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</si>
  <si>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</si>
  <si>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</si>
  <si>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</si>
  <si>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</si>
  <si>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</si>
  <si>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</si>
  <si>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</si>
  <si>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</si>
  <si>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</si>
  <si>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</si>
  <si>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</si>
  <si>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</si>
  <si>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</si>
  <si>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</si>
  <si>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</si>
  <si>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</si>
  <si>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</si>
  <si>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</si>
  <si>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</si>
  <si>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</si>
  <si>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</si>
  <si>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</si>
  <si>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</si>
  <si>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</si>
  <si>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</si>
  <si>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</si>
  <si>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</si>
  <si>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</si>
  <si>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</si>
  <si>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</si>
  <si>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</si>
  <si>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</si>
  <si>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</si>
  <si>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</si>
  <si>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</si>
  <si>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</si>
  <si>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</si>
  <si>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</si>
  <si>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</si>
  <si>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</si>
  <si>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</si>
  <si>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</si>
  <si>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</si>
  <si>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</si>
  <si>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</si>
  <si>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</si>
  <si>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</si>
  <si>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</si>
  <si>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</si>
  <si>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</si>
  <si>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</si>
  <si>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</si>
  <si>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</si>
  <si>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</si>
  <si>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</si>
  <si>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</si>
  <si>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</si>
  <si>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</si>
  <si>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</si>
  <si>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</si>
  <si>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</si>
  <si>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</si>
  <si>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</si>
  <si>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</si>
  <si>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</si>
  <si>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</si>
  <si>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</si>
  <si>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</si>
  <si>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</si>
  <si>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</si>
  <si>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</si>
  <si>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</si>
  <si>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</si>
  <si>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</si>
  <si>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</si>
  <si>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</si>
  <si>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</si>
  <si>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</si>
  <si>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</si>
  <si>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</si>
  <si>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</si>
  <si>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</si>
  <si>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</si>
  <si>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</si>
  <si>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</si>
  <si>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</si>
  <si>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</si>
  <si>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</si>
  <si>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</si>
  <si>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</si>
  <si>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</si>
  <si>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</si>
  <si>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</si>
  <si>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</si>
  <si>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</si>
  <si>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</si>
  <si>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</si>
  <si>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</si>
  <si>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</si>
  <si>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</si>
  <si>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</si>
  <si>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</si>
  <si>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</si>
  <si>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</si>
  <si>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</si>
  <si>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</si>
  <si>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</si>
  <si>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</si>
  <si>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</si>
  <si>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</si>
  <si>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</si>
  <si>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</si>
  <si>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</si>
  <si>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</si>
  <si>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</si>
  <si>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</si>
  <si>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</si>
  <si>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</si>
  <si>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</si>
  <si>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</si>
  <si>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</si>
  <si>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</si>
  <si>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</si>
  <si>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</si>
  <si>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</si>
  <si>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</si>
  <si>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</si>
  <si>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</si>
  <si>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</si>
  <si>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</si>
  <si>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</si>
  <si>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</si>
  <si>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</si>
  <si>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</si>
  <si>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</si>
  <si>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</si>
  <si>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</si>
  <si>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</si>
  <si>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</si>
  <si>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</si>
  <si>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</si>
  <si>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</si>
  <si>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</si>
  <si>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</si>
  <si>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</si>
  <si>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</si>
  <si>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</si>
  <si>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</si>
  <si>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</si>
  <si>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</si>
  <si>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</si>
  <si>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</si>
  <si>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</si>
  <si>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</si>
  <si>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</si>
  <si>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</si>
  <si>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</si>
  <si>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</si>
  <si>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</si>
  <si>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</si>
  <si>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</si>
  <si>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</si>
  <si>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</si>
  <si>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</si>
  <si>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</si>
  <si>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</si>
  <si>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</si>
  <si>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</si>
  <si>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</si>
  <si>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</si>
  <si>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</si>
  <si>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</si>
  <si>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</si>
  <si>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</si>
  <si>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</si>
  <si>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</si>
  <si>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</si>
  <si>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</si>
  <si>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</si>
  <si>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</si>
  <si>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</si>
  <si>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</si>
  <si>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</si>
  <si>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</si>
  <si>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</si>
  <si>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</si>
  <si>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</si>
  <si>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</si>
  <si>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</si>
  <si>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</si>
  <si>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</si>
  <si>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</si>
  <si>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</si>
  <si>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</si>
  <si>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</si>
  <si>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</si>
  <si>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</si>
  <si>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</si>
  <si>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</si>
  <si>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</si>
  <si>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</si>
  <si>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</si>
  <si>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</si>
  <si>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</si>
  <si>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</si>
  <si>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</si>
  <si>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</si>
  <si>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</si>
  <si>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</si>
  <si>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</si>
  <si>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</si>
  <si>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</si>
  <si>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</si>
  <si>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</si>
  <si>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</si>
  <si>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</si>
  <si>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</si>
  <si>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</si>
  <si>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</si>
  <si>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</si>
  <si>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</si>
  <si>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</si>
  <si>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</si>
  <si>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</si>
  <si>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</si>
  <si>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</si>
  <si>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</si>
  <si>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</si>
  <si>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</si>
  <si>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</si>
  <si>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</si>
  <si>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</si>
  <si>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</si>
  <si>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</si>
  <si>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</si>
  <si>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</si>
  <si>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</si>
  <si>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</si>
  <si>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</si>
  <si>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</si>
  <si>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</si>
  <si>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</si>
  <si>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</si>
  <si>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</si>
  <si>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</si>
  <si>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</si>
  <si>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</si>
  <si>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</si>
  <si>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</si>
  <si>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</si>
  <si>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</si>
  <si>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</si>
  <si>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</si>
  <si>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</si>
  <si>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</si>
  <si>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</si>
  <si>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</si>
  <si>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</si>
  <si>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</si>
  <si>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</si>
  <si>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</si>
  <si>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</si>
  <si>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</si>
  <si>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</si>
  <si>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</si>
  <si>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</si>
  <si>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</si>
  <si>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</si>
  <si>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</si>
  <si>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</si>
  <si>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</si>
  <si>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</si>
  <si>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</si>
  <si>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</si>
  <si>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</si>
  <si>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</si>
  <si>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</si>
  <si>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</si>
  <si>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</si>
  <si>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</si>
  <si>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</si>
  <si>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</si>
  <si>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</si>
  <si>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</si>
  <si>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</si>
  <si>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</si>
  <si>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</si>
  <si>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</si>
  <si>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</si>
  <si>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</si>
  <si>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</si>
  <si>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</si>
  <si>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</si>
  <si>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</si>
  <si>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</si>
  <si>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</si>
  <si>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</si>
  <si>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</si>
  <si>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</si>
  <si>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</si>
  <si>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</si>
  <si>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</si>
  <si>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</si>
  <si>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</si>
  <si>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</si>
  <si>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</si>
  <si>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</si>
  <si>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</si>
  <si>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</si>
  <si>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</si>
  <si>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</si>
  <si>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</si>
  <si>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</si>
  <si>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</si>
  <si>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</si>
  <si>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</si>
  <si>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</si>
  <si>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</si>
  <si>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</si>
  <si>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</si>
  <si>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</si>
  <si>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</si>
  <si>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</si>
  <si>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</si>
  <si>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</si>
  <si>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</si>
  <si>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</si>
  <si>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</si>
  <si>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</si>
  <si>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</si>
  <si>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</si>
  <si>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</si>
  <si>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</si>
  <si>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</si>
  <si>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</si>
  <si>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</si>
  <si>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</si>
  <si>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</si>
  <si>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</si>
  <si>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</si>
  <si>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</si>
  <si>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</si>
  <si>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</si>
  <si>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</si>
  <si>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</si>
  <si>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</si>
  <si>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</si>
  <si>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</si>
  <si>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</si>
  <si>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</si>
  <si>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</si>
  <si>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</si>
  <si>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</si>
  <si>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</si>
  <si>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</si>
  <si>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</si>
  <si>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</si>
  <si>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</si>
  <si>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</si>
  <si>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</si>
  <si>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</si>
  <si>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</si>
  <si>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</si>
  <si>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</si>
  <si>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</si>
  <si>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</si>
  <si>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</si>
  <si>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</si>
  <si>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</si>
  <si>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</si>
  <si>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</si>
  <si>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</si>
  <si>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</si>
  <si>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</si>
  <si>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</si>
  <si>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</si>
  <si>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</si>
  <si>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</si>
  <si>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</si>
  <si>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</si>
  <si>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</si>
  <si>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</si>
  <si>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</si>
  <si>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</si>
  <si>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</si>
  <si>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</si>
  <si>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</si>
  <si>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</si>
  <si>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</si>
  <si>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</si>
  <si>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</si>
  <si>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</si>
  <si>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</si>
  <si>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</si>
  <si>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</si>
  <si>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</si>
  <si>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</si>
  <si>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</si>
  <si>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</si>
  <si>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</si>
  <si>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</si>
  <si>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</si>
  <si>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</si>
  <si>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</si>
  <si>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</si>
  <si>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</si>
  <si>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</si>
  <si>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</si>
  <si>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</si>
  <si>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</si>
  <si>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</si>
  <si>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</si>
  <si>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</si>
  <si>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</si>
  <si>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</si>
  <si>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</si>
  <si>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</si>
  <si>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</si>
  <si>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</si>
  <si>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</si>
  <si>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</si>
  <si>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</si>
  <si>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</si>
  <si>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</si>
  <si>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</si>
  <si>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</si>
  <si>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</si>
  <si>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</si>
  <si>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</si>
  <si>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</si>
  <si>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</si>
  <si>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</si>
  <si>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</si>
  <si>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</si>
  <si>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</si>
  <si>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</si>
  <si>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</si>
  <si>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</si>
  <si>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</si>
  <si>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</si>
  <si>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</si>
  <si>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</si>
  <si>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</si>
  <si>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</si>
  <si>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</si>
  <si>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</si>
  <si>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</si>
  <si>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</si>
  <si>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</si>
  <si>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</si>
  <si>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</si>
  <si>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</si>
  <si>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</si>
  <si>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</si>
  <si>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</si>
  <si>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</si>
  <si>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</si>
  <si>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</si>
  <si>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</si>
  <si>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</si>
  <si>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</si>
  <si>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</si>
  <si>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</si>
  <si>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</si>
  <si>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</si>
  <si>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</si>
  <si>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</si>
  <si>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</si>
  <si>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</si>
  <si>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</si>
  <si>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</si>
  <si>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</si>
  <si>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</si>
  <si>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</si>
  <si>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</si>
  <si>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</si>
  <si>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</si>
  <si>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</si>
  <si>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</si>
  <si>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</si>
  <si>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</si>
  <si>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</si>
  <si>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</si>
  <si>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</si>
  <si>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</si>
  <si>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</si>
  <si>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</si>
  <si>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</si>
  <si>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</si>
  <si>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</si>
  <si>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</si>
  <si>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</si>
  <si>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</si>
  <si>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</si>
  <si>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</si>
  <si>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</si>
  <si>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</si>
  <si>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</si>
  <si>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</si>
  <si>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</si>
  <si>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</si>
  <si>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</si>
  <si>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</si>
  <si>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</si>
  <si>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</si>
  <si>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</si>
  <si>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</si>
  <si>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</si>
  <si>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</si>
  <si>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</si>
  <si>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</si>
  <si>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</si>
  <si>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</si>
  <si>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</si>
  <si>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</si>
  <si>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</si>
  <si>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</si>
  <si>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</si>
  <si>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</si>
  <si>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</si>
  <si>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</si>
  <si>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</si>
  <si>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</si>
  <si>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</si>
  <si>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</si>
  <si>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</si>
  <si>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</si>
  <si>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</si>
  <si>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</si>
  <si>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</si>
  <si>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</si>
  <si>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</si>
  <si>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</si>
  <si>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</si>
  <si>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</si>
  <si>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</si>
  <si>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</si>
  <si>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</si>
  <si>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</si>
  <si>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</si>
  <si>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</si>
  <si>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</si>
  <si>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</si>
  <si>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</si>
  <si>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</si>
  <si>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</si>
  <si>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</si>
  <si>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</si>
  <si>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</si>
  <si>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</si>
  <si>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</si>
  <si>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</si>
  <si>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</si>
  <si>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</si>
  <si>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</si>
  <si>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</si>
  <si>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</si>
  <si>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</si>
  <si>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</si>
  <si>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</si>
  <si>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</si>
  <si>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</si>
  <si>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</si>
  <si>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</si>
  <si>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</si>
  <si>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</si>
  <si>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</si>
  <si>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</si>
  <si>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</si>
  <si>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</si>
  <si>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</si>
  <si>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</si>
  <si>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</si>
  <si>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</si>
  <si>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</si>
  <si>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</si>
  <si>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</si>
  <si>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</si>
  <si>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</si>
  <si>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</si>
  <si>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</si>
  <si>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</si>
  <si>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</si>
  <si>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</si>
  <si>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</si>
  <si>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</si>
  <si>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</si>
  <si>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</si>
  <si>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</si>
  <si>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</si>
  <si>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</si>
  <si>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</si>
  <si>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</si>
  <si>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</si>
  <si>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</si>
  <si>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</si>
  <si>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</si>
  <si>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</si>
  <si>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</si>
  <si>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</si>
  <si>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</si>
  <si>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</si>
  <si>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</si>
  <si>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</si>
  <si>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</si>
  <si>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</si>
  <si>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</si>
  <si>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</si>
  <si>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</si>
  <si>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</si>
  <si>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</si>
  <si>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</si>
  <si>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</si>
  <si>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</si>
  <si>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</si>
  <si>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</si>
  <si>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</si>
  <si>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</si>
  <si>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</si>
  <si>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</si>
  <si>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</si>
  <si>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</si>
  <si>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</si>
  <si>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</si>
  <si>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</si>
  <si>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</si>
  <si>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</si>
  <si>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</si>
  <si>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</si>
  <si>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</si>
  <si>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</si>
  <si>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</si>
  <si>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</si>
  <si>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</si>
  <si>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</si>
  <si>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</si>
  <si>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</si>
  <si>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</si>
  <si>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</si>
  <si>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</si>
  <si>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</si>
  <si>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</si>
  <si>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</si>
  <si>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</si>
  <si>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</si>
  <si>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</si>
  <si>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</si>
  <si>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</si>
  <si>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</si>
  <si>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</si>
  <si>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</si>
  <si>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</si>
  <si>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</si>
  <si>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</si>
  <si>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</si>
  <si>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</si>
  <si>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</si>
  <si>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</si>
  <si>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</si>
  <si>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</si>
  <si>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</si>
  <si>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</si>
  <si>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</si>
  <si>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</si>
  <si>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</si>
  <si>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</si>
  <si>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</si>
  <si>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</si>
  <si>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</si>
  <si>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</si>
  <si>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</si>
  <si>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</si>
  <si>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</si>
  <si>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</si>
  <si>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</si>
  <si>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</si>
  <si>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</si>
  <si>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</si>
  <si>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</si>
  <si>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</si>
  <si>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</si>
  <si>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</si>
  <si>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</si>
  <si>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</si>
  <si>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</si>
  <si>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</si>
  <si>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</si>
  <si>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</si>
  <si>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</si>
  <si>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</si>
  <si>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</si>
  <si>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</si>
  <si>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</si>
  <si>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</si>
  <si>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</si>
  <si>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</si>
  <si>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</si>
  <si>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</si>
  <si>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</si>
  <si>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</si>
  <si>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</si>
  <si>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</si>
  <si>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</si>
  <si>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</si>
  <si>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</si>
  <si>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</si>
  <si>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</si>
  <si>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</si>
  <si>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</si>
  <si>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</si>
  <si>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</si>
  <si>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</si>
  <si>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</si>
  <si>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</si>
  <si>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</si>
  <si>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</si>
  <si>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</si>
  <si>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</si>
  <si>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</si>
  <si>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</si>
  <si>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</si>
  <si>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</si>
  <si>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</si>
  <si>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</si>
  <si>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</si>
  <si>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</si>
  <si>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</si>
  <si>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</si>
  <si>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</si>
  <si>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</si>
  <si>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</si>
  <si>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</si>
  <si>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</si>
  <si>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</si>
  <si>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</si>
  <si>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</si>
  <si>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</si>
  <si>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</si>
  <si>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</si>
  <si>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</si>
  <si>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</si>
  <si>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</si>
  <si>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</si>
  <si>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</si>
  <si>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</si>
  <si>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</si>
  <si>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</si>
  <si>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</si>
  <si>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</si>
  <si>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</si>
  <si>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</si>
  <si>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</si>
  <si>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</si>
  <si>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</si>
  <si>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</si>
  <si>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</si>
  <si>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</si>
  <si>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</si>
  <si>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</si>
  <si>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</si>
  <si>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</si>
  <si>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</si>
  <si>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</si>
  <si>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</si>
  <si>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</si>
  <si>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</si>
  <si>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</si>
  <si>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</si>
  <si>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</si>
  <si>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</si>
  <si>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</si>
  <si>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</si>
  <si>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</si>
  <si>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</si>
  <si>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</si>
  <si>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</si>
  <si>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</si>
  <si>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</si>
  <si>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</si>
  <si>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</si>
  <si>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</si>
  <si>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</si>
  <si>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</si>
  <si>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</si>
  <si>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</si>
  <si>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</si>
  <si>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</si>
  <si>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</si>
  <si>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</si>
  <si>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</si>
  <si>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</si>
  <si>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</si>
  <si>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</si>
  <si>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</si>
  <si>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</si>
  <si>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</si>
  <si>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</si>
  <si>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</si>
  <si>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</si>
  <si>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</si>
  <si>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</si>
  <si>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</si>
  <si>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</si>
  <si>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</si>
  <si>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</si>
  <si>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</si>
  <si>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</si>
  <si>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</si>
  <si>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</si>
  <si>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</si>
  <si>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</si>
  <si>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</si>
  <si>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</si>
  <si>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</si>
  <si>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</si>
  <si>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</si>
  <si>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</si>
  <si>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</si>
  <si>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</si>
  <si>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</si>
  <si>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</si>
  <si>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</si>
  <si>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</si>
  <si>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</si>
  <si>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</si>
  <si>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</si>
  <si>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</si>
  <si>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</si>
  <si>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</si>
  <si>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</si>
  <si>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</si>
  <si>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</si>
  <si>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</si>
  <si>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</si>
  <si>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</si>
  <si>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</si>
  <si>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</si>
  <si>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</si>
  <si>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</si>
  <si>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</si>
  <si>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</si>
  <si>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</si>
  <si>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</si>
  <si>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</si>
  <si>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</si>
  <si>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</si>
  <si>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</si>
  <si>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</si>
  <si>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</si>
  <si>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</si>
  <si>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</si>
  <si>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</si>
  <si>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</si>
  <si>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</si>
  <si>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</si>
  <si>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</si>
  <si>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</si>
  <si>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</si>
  <si>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</si>
  <si>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</si>
  <si>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</si>
  <si>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</si>
  <si>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</si>
  <si>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</si>
  <si>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</si>
  <si>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</si>
  <si>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</si>
  <si>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</si>
  <si>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</si>
  <si>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</si>
  <si>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</si>
  <si>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</si>
  <si>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</si>
  <si>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</si>
  <si>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</si>
  <si>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</si>
  <si>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</si>
  <si>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</si>
  <si>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</si>
  <si>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</si>
  <si>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</si>
  <si>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</si>
  <si>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</si>
  <si>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</si>
  <si>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</si>
  <si>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</si>
  <si>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</si>
  <si>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</si>
  <si>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</si>
  <si>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</si>
  <si>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</si>
  <si>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</si>
  <si>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</si>
  <si>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</si>
  <si>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</si>
  <si>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</si>
  <si>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</si>
  <si>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</si>
  <si>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</si>
  <si>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</si>
  <si>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</si>
  <si>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</si>
  <si>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</si>
  <si>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</si>
  <si>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</si>
  <si>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</si>
  <si>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</si>
  <si>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</si>
  <si>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</si>
  <si>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</si>
  <si>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</si>
  <si>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</si>
  <si>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</si>
  <si>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</si>
  <si>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</si>
  <si>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</si>
  <si>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</si>
  <si>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</si>
  <si>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</si>
  <si>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</si>
  <si>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</si>
  <si>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</si>
  <si>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</si>
  <si>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</si>
  <si>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</si>
  <si>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</si>
  <si>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</si>
  <si>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</si>
  <si>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</si>
  <si>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</si>
  <si>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</si>
  <si>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</si>
  <si>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</si>
  <si>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</si>
  <si>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</si>
  <si>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</si>
  <si>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</si>
  <si>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</si>
  <si>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</si>
  <si>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</si>
  <si>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</si>
  <si>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</si>
  <si>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</si>
  <si>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</si>
  <si>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</si>
  <si>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</si>
  <si>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</si>
  <si>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</si>
  <si>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</si>
  <si>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</si>
  <si>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</si>
  <si>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</si>
  <si>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</si>
  <si>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</si>
  <si>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</si>
  <si>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</si>
  <si>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</si>
  <si>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</si>
  <si>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</si>
  <si>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</si>
  <si>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</si>
  <si>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</si>
  <si>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</si>
  <si>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</si>
  <si>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</si>
  <si>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</si>
  <si>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</si>
  <si>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</si>
  <si>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</si>
  <si>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</si>
  <si>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</si>
  <si>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</si>
  <si>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</si>
  <si>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</si>
  <si>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</si>
  <si>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</si>
  <si>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</si>
  <si>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</si>
  <si>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</si>
  <si>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</si>
  <si>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</si>
  <si>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</si>
  <si>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</si>
  <si>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</si>
  <si>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</si>
  <si>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</si>
  <si>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</si>
  <si>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</si>
  <si>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</si>
  <si>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</si>
  <si>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</si>
  <si>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</si>
  <si>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</si>
  <si>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</si>
  <si>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</si>
  <si>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</si>
  <si>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</si>
  <si>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</si>
  <si>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</si>
  <si>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</si>
  <si>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</si>
  <si>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</si>
  <si>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</si>
  <si>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</si>
  <si>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</si>
  <si>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</si>
  <si>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</si>
  <si>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</si>
  <si>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</si>
  <si>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</si>
  <si>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</si>
  <si>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</si>
  <si>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</si>
  <si>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</si>
  <si>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</si>
  <si>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</si>
  <si>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</si>
  <si>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</si>
  <si>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</si>
  <si>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</si>
  <si>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</si>
  <si>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</si>
  <si>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</si>
  <si>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</si>
  <si>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</si>
  <si>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</si>
  <si>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</si>
  <si>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</si>
  <si>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</si>
  <si>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</si>
  <si>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</si>
  <si>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</si>
  <si>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</si>
  <si>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</si>
  <si>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</si>
  <si>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</si>
  <si>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</si>
  <si>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</si>
  <si>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</si>
  <si>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</si>
  <si>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</si>
  <si>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</si>
  <si>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</si>
  <si>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</si>
  <si>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</si>
  <si>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</si>
  <si>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</si>
  <si>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</si>
  <si>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</si>
  <si>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</si>
  <si>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</si>
  <si>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</si>
  <si>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</si>
  <si>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</si>
  <si>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</si>
  <si>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</si>
  <si>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</si>
  <si>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</si>
  <si>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</si>
  <si>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</si>
  <si>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</si>
  <si>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</si>
  <si>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</si>
  <si>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</si>
  <si>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</si>
  <si>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</si>
  <si>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</si>
  <si>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</si>
  <si>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</si>
  <si>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</si>
  <si>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</si>
  <si>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</si>
  <si>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</si>
  <si>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</si>
  <si>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</si>
  <si>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</si>
  <si>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</si>
  <si>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</si>
  <si>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</si>
  <si>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</si>
  <si>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</si>
  <si>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</si>
  <si>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</si>
  <si>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</si>
  <si>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</si>
  <si>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</si>
  <si>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</si>
  <si>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</si>
  <si>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</si>
  <si>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</si>
  <si>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</si>
  <si>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</si>
  <si>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</si>
  <si>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</si>
  <si>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</si>
  <si>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</si>
  <si>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</si>
  <si>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</si>
  <si>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</si>
  <si>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</si>
  <si>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</si>
  <si>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</si>
  <si>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</si>
  <si>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</si>
  <si>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</si>
  <si>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</si>
  <si>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</si>
  <si>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</si>
  <si>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</si>
  <si>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</si>
  <si>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</si>
  <si>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</si>
  <si>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</si>
  <si>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</si>
  <si>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</si>
  <si>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</si>
  <si>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</si>
  <si>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</si>
  <si>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</si>
  <si>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</si>
  <si>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</si>
  <si>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</si>
  <si>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</si>
  <si>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</si>
  <si>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</si>
  <si>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</si>
  <si>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</si>
  <si>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</si>
  <si>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</si>
  <si>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</si>
  <si>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</si>
  <si>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</si>
  <si>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</si>
  <si>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</si>
  <si>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</si>
  <si>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</si>
  <si>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</si>
  <si>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</si>
  <si>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</si>
  <si>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</si>
  <si>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</si>
  <si>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</si>
  <si>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</si>
  <si>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</si>
  <si>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</si>
  <si>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</si>
  <si>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</si>
  <si>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</si>
  <si>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</si>
  <si>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</si>
  <si>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</si>
  <si>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</si>
  <si>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</si>
  <si>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</si>
  <si>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</si>
  <si>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</si>
  <si>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</si>
  <si>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</si>
  <si>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</si>
  <si>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</si>
  <si>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</si>
  <si>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</si>
  <si>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</si>
  <si>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</si>
  <si>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</si>
  <si>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</si>
  <si>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</si>
  <si>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</si>
  <si>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</si>
  <si>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</si>
  <si>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</si>
  <si>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</si>
  <si>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</si>
  <si>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</si>
  <si>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</si>
  <si>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</si>
  <si>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</si>
  <si>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</si>
  <si>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</si>
  <si>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</si>
  <si>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</si>
  <si>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</si>
  <si>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</si>
  <si>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</si>
  <si>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</si>
  <si>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</si>
  <si>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</si>
  <si>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</si>
  <si>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</si>
  <si>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</si>
  <si>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</si>
  <si>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</si>
  <si>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</si>
  <si>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</si>
  <si>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</si>
  <si>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</si>
  <si>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</si>
  <si>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</si>
  <si>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</si>
  <si>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</si>
  <si>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</si>
  <si>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</si>
  <si>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</si>
  <si>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</si>
  <si>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</si>
  <si>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</si>
  <si>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</si>
  <si>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</si>
  <si>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</si>
  <si>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</si>
  <si>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</si>
  <si>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</si>
  <si>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</si>
  <si>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</si>
  <si>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</si>
  <si>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</si>
  <si>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</si>
  <si>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</si>
  <si>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</si>
  <si>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</si>
  <si>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</si>
  <si>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</si>
  <si>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</si>
  <si>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</si>
  <si>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</si>
  <si>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</si>
  <si>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</si>
  <si>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</si>
  <si>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</si>
  <si>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</si>
  <si>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</si>
  <si>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</si>
  <si>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</si>
  <si>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</si>
  <si>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</si>
  <si>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</si>
  <si>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</si>
  <si>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</si>
  <si>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</si>
  <si>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</si>
  <si>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</si>
  <si>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</si>
  <si>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</si>
  <si>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</si>
  <si>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</si>
  <si>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</si>
  <si>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</si>
  <si>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</si>
  <si>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</si>
  <si>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</si>
  <si>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</si>
  <si>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</si>
  <si>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</si>
  <si>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</si>
  <si>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</si>
  <si>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</si>
  <si>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</si>
  <si>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</si>
  <si>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</si>
  <si>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</si>
  <si>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</si>
  <si>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</si>
  <si>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</si>
  <si>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</si>
  <si>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</si>
  <si>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</si>
  <si>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</si>
  <si>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</si>
  <si>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</si>
  <si>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</si>
  <si>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</si>
  <si>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</si>
  <si>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</si>
  <si>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</si>
  <si>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</si>
  <si>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</si>
  <si>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</si>
  <si>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</si>
  <si>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</si>
  <si>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</si>
  <si>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</si>
  <si>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</si>
  <si>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</si>
  <si>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</si>
  <si>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</si>
  <si>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</si>
  <si>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</si>
  <si>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</si>
  <si>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</si>
  <si>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</si>
  <si>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</si>
  <si>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</si>
  <si>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</si>
  <si>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</si>
  <si>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</si>
  <si>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</si>
  <si>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</si>
  <si>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</si>
  <si>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</si>
  <si>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</si>
  <si>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</si>
  <si>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</si>
  <si>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</si>
  <si>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</si>
  <si>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</si>
  <si>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</si>
  <si>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</si>
  <si>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</si>
  <si>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</si>
  <si>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</si>
  <si>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</si>
  <si>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</si>
  <si>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</si>
  <si>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</si>
  <si>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</si>
  <si>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</si>
  <si>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</si>
  <si>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</si>
  <si>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</si>
  <si>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</si>
  <si>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</si>
  <si>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</si>
  <si>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</si>
  <si>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</si>
  <si>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</si>
  <si>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</si>
  <si>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</si>
  <si>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</si>
  <si>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</si>
  <si>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</si>
  <si>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</si>
  <si>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</si>
  <si>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</si>
  <si>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</si>
  <si>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</si>
  <si>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</si>
  <si>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</si>
  <si>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</si>
  <si>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</si>
  <si>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</si>
  <si>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</si>
  <si>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</si>
  <si>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</si>
  <si>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</si>
  <si>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</si>
  <si>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</si>
  <si>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</si>
  <si>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</si>
  <si>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</si>
  <si>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</si>
  <si>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</si>
  <si>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</si>
  <si>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</si>
  <si>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</si>
  <si>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</si>
  <si>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</si>
  <si>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</si>
  <si>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</si>
  <si>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</si>
  <si>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</si>
  <si>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</si>
  <si>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</si>
  <si>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</si>
  <si>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</si>
  <si>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</si>
  <si>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</si>
  <si>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</si>
  <si>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</si>
  <si>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</si>
  <si>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</si>
  <si>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</si>
  <si>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</si>
  <si>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</si>
  <si>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</si>
  <si>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</si>
  <si>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</si>
  <si>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</si>
  <si>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</si>
  <si>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</si>
  <si>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</si>
  <si>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</si>
  <si>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</si>
  <si>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</si>
  <si>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</si>
  <si>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</si>
  <si>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</si>
  <si>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</si>
  <si>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</si>
  <si>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</si>
  <si>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</si>
  <si>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</si>
  <si>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</si>
  <si>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</si>
  <si>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</si>
  <si>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</si>
  <si>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</si>
  <si>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</si>
  <si>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</si>
  <si>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</si>
  <si>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</si>
  <si>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</si>
  <si>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</si>
  <si>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</si>
  <si>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</si>
  <si>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</si>
  <si>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</si>
  <si>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</si>
  <si>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</si>
  <si>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</si>
  <si>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</si>
  <si>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</si>
  <si>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</si>
  <si>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</si>
  <si>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</si>
  <si>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</si>
  <si>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</si>
  <si>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</si>
  <si>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</si>
  <si>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</si>
  <si>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</si>
  <si>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</si>
  <si>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</si>
  <si>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</si>
  <si>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</si>
  <si>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</si>
  <si>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</si>
  <si>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</si>
  <si>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</si>
  <si>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</si>
  <si>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</si>
  <si>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</si>
  <si>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</si>
  <si>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</si>
  <si>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</si>
  <si>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</si>
  <si>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</si>
  <si>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</si>
  <si>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</si>
  <si>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</si>
  <si>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</si>
  <si>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</si>
  <si>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</si>
  <si>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</si>
  <si>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</si>
  <si>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</si>
  <si>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</si>
  <si>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</si>
  <si>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</si>
  <si>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</si>
  <si>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</si>
  <si>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</si>
  <si>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</si>
  <si>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</si>
  <si>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</si>
  <si>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</si>
  <si>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</si>
  <si>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</si>
  <si>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</si>
  <si>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</si>
  <si>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</si>
  <si>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</si>
  <si>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</si>
  <si>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</si>
  <si>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</si>
  <si>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</si>
  <si>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</si>
  <si>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</si>
  <si>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</si>
  <si>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</si>
  <si>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</si>
  <si>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</si>
  <si>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</si>
  <si>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</si>
  <si>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</si>
  <si>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</si>
  <si>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</si>
  <si>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</si>
  <si>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</si>
  <si>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</si>
  <si>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</si>
  <si>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</si>
  <si>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</si>
  <si>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</si>
  <si>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</si>
  <si>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</si>
  <si>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</si>
  <si>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</si>
  <si>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</si>
  <si>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</si>
  <si>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</si>
  <si>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</si>
  <si>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</si>
  <si>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</si>
  <si>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</si>
  <si>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</si>
  <si>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</si>
  <si>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</si>
  <si>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</si>
  <si>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</si>
  <si>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</si>
  <si>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</si>
  <si>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</si>
  <si>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</si>
  <si>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</si>
  <si>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</si>
  <si>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</si>
  <si>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</si>
  <si>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</si>
  <si>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</si>
  <si>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</si>
  <si>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</si>
  <si>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</si>
  <si>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</si>
  <si>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</si>
  <si>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</si>
  <si>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</si>
  <si>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</si>
  <si>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</si>
  <si>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</si>
  <si>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</si>
  <si>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</si>
  <si>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</si>
  <si>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</si>
  <si>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</si>
  <si>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</si>
  <si>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</si>
  <si>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</si>
  <si>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</si>
  <si>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</si>
  <si>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</si>
  <si>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</si>
  <si>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</si>
  <si>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</si>
  <si>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</si>
  <si>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</si>
  <si>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</si>
  <si>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</si>
  <si>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</si>
  <si>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</si>
  <si>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</si>
  <si>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</si>
  <si>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</si>
  <si>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</si>
  <si>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</si>
  <si>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</si>
  <si>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</si>
  <si>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</si>
  <si>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</si>
  <si>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</si>
  <si>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</si>
  <si>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</si>
  <si>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</si>
  <si>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</si>
  <si>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</si>
  <si>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</si>
  <si>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</si>
  <si>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</si>
  <si>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</si>
  <si>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</si>
  <si>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</si>
  <si>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</si>
  <si>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</si>
  <si>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</si>
  <si>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</si>
  <si>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</si>
  <si>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</si>
  <si>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</si>
  <si>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</si>
  <si>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</si>
  <si>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</si>
  <si>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</si>
  <si>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</si>
  <si>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</si>
  <si>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</si>
  <si>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</si>
  <si>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</si>
  <si>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</si>
  <si>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</si>
  <si>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</si>
  <si>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</si>
  <si>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</si>
  <si>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</si>
  <si>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</si>
  <si>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</si>
  <si>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</si>
  <si>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</si>
  <si>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</si>
  <si>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</si>
  <si>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</si>
  <si>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</si>
  <si>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</si>
  <si>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</si>
  <si>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</si>
  <si>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</si>
  <si>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</si>
  <si>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</si>
  <si>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</si>
  <si>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</si>
  <si>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</si>
  <si>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</si>
  <si>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</si>
  <si>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</si>
  <si>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</si>
  <si>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</si>
  <si>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</si>
  <si>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</si>
  <si>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</si>
  <si>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</si>
  <si>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</si>
  <si>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</si>
  <si>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</si>
  <si>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</si>
  <si>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</si>
  <si>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</si>
  <si>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</si>
  <si>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</si>
  <si>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</si>
  <si>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</si>
  <si>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</si>
  <si>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</si>
  <si>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</si>
  <si>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</si>
  <si>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</si>
  <si>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</si>
  <si>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</si>
  <si>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</si>
  <si>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</si>
  <si>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</si>
  <si>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</si>
  <si>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</si>
  <si>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</si>
  <si>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</si>
  <si>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</si>
  <si>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</si>
  <si>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</si>
  <si>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</si>
  <si>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</si>
  <si>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</si>
  <si>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</si>
  <si>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</si>
  <si>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</si>
  <si>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</si>
  <si>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</si>
  <si>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</si>
  <si>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</si>
  <si>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</si>
  <si>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</si>
  <si>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</si>
  <si>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</si>
  <si>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</si>
  <si>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</si>
  <si>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</si>
  <si>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</si>
  <si>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</si>
  <si>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</si>
  <si>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</si>
  <si>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</si>
  <si>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</si>
  <si>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</si>
  <si>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</si>
  <si>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</si>
  <si>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</si>
  <si>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</si>
  <si>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</si>
  <si>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</si>
  <si>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</si>
  <si>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</si>
  <si>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</si>
  <si>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</si>
  <si>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</si>
  <si>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</si>
  <si>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</si>
  <si>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</si>
  <si>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</si>
  <si>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</si>
  <si>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</si>
  <si>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</si>
  <si>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</si>
  <si>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</si>
  <si>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</si>
  <si>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</si>
  <si>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</si>
  <si>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</si>
  <si>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</si>
  <si>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</si>
  <si>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</si>
  <si>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</si>
  <si>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</si>
  <si>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</si>
  <si>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</si>
  <si>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</si>
  <si>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</si>
  <si>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</si>
  <si>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</si>
  <si>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</si>
  <si>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</si>
  <si>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</si>
  <si>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</si>
  <si>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</si>
  <si>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</si>
  <si>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</si>
  <si>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</si>
  <si>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</si>
  <si>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</si>
  <si>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</si>
  <si>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</si>
  <si>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</si>
  <si>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</si>
  <si>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</si>
  <si>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</si>
  <si>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</si>
  <si>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</si>
  <si>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</si>
  <si>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</si>
  <si>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</si>
  <si>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</si>
  <si>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</si>
  <si>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</si>
  <si>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</si>
  <si>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</si>
  <si>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</si>
  <si>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</si>
  <si>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</si>
  <si>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</si>
  <si>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</si>
  <si>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</si>
  <si>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</si>
  <si>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</si>
  <si>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</si>
  <si>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</si>
  <si>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</si>
  <si>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</si>
  <si>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</si>
  <si>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</si>
  <si>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</si>
  <si>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</si>
  <si>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</si>
  <si>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</si>
  <si>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</si>
  <si>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</si>
  <si>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</si>
  <si>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</si>
  <si>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</si>
  <si>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</si>
  <si>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</si>
  <si>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</si>
  <si>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</si>
  <si>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</si>
  <si>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</si>
  <si>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</si>
  <si>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</si>
  <si>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</si>
  <si>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</si>
  <si>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</si>
  <si>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</si>
  <si>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</si>
  <si>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</si>
  <si>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</si>
  <si>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</si>
  <si>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</si>
  <si>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</si>
  <si>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</si>
  <si>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</si>
  <si>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</si>
  <si>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</si>
  <si>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</si>
  <si>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</si>
  <si>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</si>
  <si>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</si>
  <si>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</si>
  <si>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</si>
  <si>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</si>
  <si>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</si>
  <si>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</si>
  <si>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</si>
  <si>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</si>
  <si>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</si>
  <si>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</si>
  <si>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</si>
  <si>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</si>
  <si>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</si>
  <si>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</si>
  <si>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</si>
  <si>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</si>
  <si>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</si>
  <si>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</si>
  <si>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</si>
  <si>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</si>
  <si>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</si>
  <si>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</si>
  <si>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</si>
  <si>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</si>
  <si>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</si>
  <si>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</si>
  <si>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</si>
  <si>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</si>
  <si>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</si>
  <si>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</si>
  <si>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</si>
  <si>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</si>
  <si>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</si>
  <si>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</si>
  <si>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</si>
  <si>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</si>
  <si>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</si>
  <si>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</si>
  <si>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</si>
  <si>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</si>
  <si>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</si>
  <si>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</si>
  <si>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</si>
  <si>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</si>
  <si>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</si>
  <si>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</si>
  <si>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</si>
  <si>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</si>
  <si>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</si>
  <si>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</si>
  <si>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</si>
  <si>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</si>
  <si>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</si>
  <si>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</si>
  <si>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</si>
  <si>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</si>
  <si>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</si>
  <si>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</si>
  <si>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</si>
  <si>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</si>
  <si>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</si>
  <si>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</si>
  <si>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</si>
  <si>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</si>
  <si>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</si>
  <si>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</si>
  <si>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</si>
  <si>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</si>
  <si>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</si>
  <si>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</si>
  <si>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</si>
  <si>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</si>
  <si>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</si>
  <si>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</si>
  <si>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</si>
  <si>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</si>
  <si>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</si>
  <si>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</si>
  <si>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</si>
  <si>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</si>
  <si>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</si>
  <si>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</si>
  <si>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</si>
  <si>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</si>
  <si>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</si>
  <si>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</si>
  <si>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</si>
  <si>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</si>
  <si>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</si>
  <si>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</si>
  <si>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</si>
  <si>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</si>
  <si>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</si>
  <si>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</si>
  <si>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</si>
  <si>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</si>
  <si>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</si>
  <si>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</si>
  <si>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</si>
  <si>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</si>
  <si>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</si>
  <si>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</si>
  <si>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</si>
  <si>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</si>
  <si>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</si>
  <si>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</si>
  <si>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</si>
  <si>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</si>
  <si>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</si>
  <si>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</si>
  <si>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</si>
  <si>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</si>
  <si>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</si>
  <si>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</si>
  <si>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</si>
  <si>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</si>
  <si>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</si>
  <si>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</si>
  <si>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</si>
  <si>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</si>
  <si>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</si>
  <si>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</si>
  <si>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</si>
  <si>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</si>
  <si>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</si>
  <si>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</si>
  <si>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</si>
  <si>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</si>
  <si>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</si>
  <si>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</si>
  <si>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</si>
  <si>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</si>
  <si>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</si>
  <si>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</si>
  <si>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</si>
  <si>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</si>
  <si>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</si>
  <si>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</si>
  <si>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</si>
  <si>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</si>
  <si>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</si>
  <si>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</si>
  <si>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</si>
  <si>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</si>
  <si>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</si>
  <si>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</si>
  <si>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</si>
  <si>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</si>
  <si>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</si>
  <si>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</si>
  <si>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</si>
  <si>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</si>
  <si>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</si>
  <si>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</si>
  <si>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</si>
  <si>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</si>
  <si>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</si>
  <si>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</si>
  <si>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</si>
  <si>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</si>
  <si>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</si>
  <si>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</si>
  <si>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</si>
  <si>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</si>
  <si>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</si>
  <si>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</si>
  <si>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</si>
  <si>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</si>
  <si>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</si>
  <si>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</si>
  <si>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</si>
  <si>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</si>
  <si>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</si>
  <si>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</si>
  <si>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</si>
  <si>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</si>
  <si>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</si>
  <si>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</si>
  <si>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</si>
  <si>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</si>
  <si>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</si>
  <si>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</si>
  <si>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</si>
  <si>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</si>
  <si>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</si>
  <si>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</si>
  <si>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</si>
  <si>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</si>
  <si>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</si>
  <si>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</si>
  <si>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</si>
  <si>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</si>
  <si>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</si>
  <si>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</si>
  <si>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</si>
  <si>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</si>
  <si>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</si>
  <si>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</si>
  <si>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</si>
  <si>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</si>
  <si>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</si>
  <si>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</si>
  <si>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</si>
  <si>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</si>
  <si>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</si>
  <si>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</si>
  <si>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</si>
  <si>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</si>
  <si>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</si>
  <si>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</si>
  <si>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</si>
  <si>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</si>
  <si>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</si>
  <si>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</si>
  <si>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</si>
  <si>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</si>
  <si>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</si>
  <si>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</si>
  <si>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</si>
  <si>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</si>
  <si>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</si>
  <si>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</si>
  <si>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</si>
  <si>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</si>
  <si>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</si>
  <si>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</si>
  <si>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</si>
  <si>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</si>
  <si>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</si>
  <si>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</si>
  <si>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</si>
  <si>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</si>
  <si>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</si>
  <si>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</si>
  <si>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</si>
  <si>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</si>
  <si>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</si>
  <si>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</si>
  <si>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</si>
  <si>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</si>
  <si>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</si>
  <si>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</si>
  <si>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</si>
  <si>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</si>
  <si>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</si>
  <si>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</si>
  <si>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</si>
  <si>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</si>
  <si>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</si>
  <si>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</si>
  <si>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</si>
  <si>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</si>
  <si>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</si>
  <si>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</si>
  <si>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</si>
  <si>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</si>
  <si>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</si>
  <si>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</si>
  <si>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</si>
  <si>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</si>
  <si>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</si>
  <si>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</si>
  <si>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</si>
  <si>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</si>
  <si>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</si>
  <si>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</si>
  <si>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</si>
  <si>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</si>
  <si>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</si>
  <si>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</si>
  <si>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</si>
  <si>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</si>
  <si>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</si>
  <si>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</si>
  <si>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</si>
  <si>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</si>
  <si>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</si>
  <si>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</si>
  <si>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</si>
  <si>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</si>
  <si>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</si>
  <si>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</si>
  <si>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</si>
  <si>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</si>
  <si>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</si>
  <si>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</si>
  <si>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</si>
  <si>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</si>
  <si>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</si>
  <si>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</si>
  <si>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</si>
  <si>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</si>
  <si>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</si>
  <si>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</si>
  <si>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</si>
  <si>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</si>
  <si>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</si>
  <si>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</si>
  <si>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</si>
  <si>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</si>
  <si>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</si>
  <si>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</si>
  <si>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</si>
  <si>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</si>
  <si>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</si>
  <si>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</si>
  <si>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</si>
  <si>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</si>
  <si>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</si>
  <si>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</si>
  <si>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</si>
  <si>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</si>
  <si>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</si>
  <si>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</si>
  <si>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</si>
  <si>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</si>
  <si>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</si>
  <si>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</si>
  <si>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</si>
  <si>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</si>
  <si>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</si>
  <si>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</si>
  <si>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</si>
  <si>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</si>
  <si>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</si>
  <si>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</si>
  <si>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</si>
  <si>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</si>
  <si>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</si>
  <si>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</si>
  <si>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</si>
  <si>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</si>
  <si>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</si>
  <si>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</si>
  <si>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</si>
  <si>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</si>
  <si>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</si>
  <si>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</si>
  <si>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</si>
  <si>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</si>
  <si>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</si>
  <si>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</si>
  <si>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</si>
  <si>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</si>
  <si>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</si>
  <si>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</si>
  <si>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</si>
  <si>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</si>
  <si>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</si>
  <si>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</si>
  <si>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</si>
  <si>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</si>
  <si>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</si>
  <si>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</si>
  <si>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</si>
  <si>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</si>
  <si>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</si>
  <si>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</si>
  <si>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</si>
  <si>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</si>
  <si>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</si>
  <si>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</si>
  <si>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</si>
  <si>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</si>
  <si>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</si>
  <si>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</si>
  <si>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</si>
  <si>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</si>
  <si>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</si>
  <si>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</si>
  <si>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</si>
  <si>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</si>
  <si>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</si>
  <si>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</si>
  <si>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</si>
  <si>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</si>
  <si>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</si>
  <si>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</si>
  <si>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</si>
  <si>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</si>
  <si>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</si>
  <si>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</si>
  <si>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</si>
  <si>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</si>
  <si>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</si>
  <si>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</si>
  <si>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</si>
  <si>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</si>
  <si>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</si>
  <si>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</si>
  <si>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</si>
  <si>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</si>
  <si>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</si>
  <si>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</si>
  <si>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</si>
  <si>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</si>
  <si>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</si>
  <si>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</si>
  <si>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</si>
  <si>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</si>
  <si>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</si>
  <si>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</si>
  <si>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</si>
  <si>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</si>
  <si>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</si>
  <si>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</si>
  <si>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</si>
  <si>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</si>
  <si>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</si>
  <si>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</si>
  <si>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</si>
  <si>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</si>
  <si>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</si>
  <si>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</si>
  <si>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</si>
  <si>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</si>
  <si>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</si>
  <si>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</si>
  <si>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</si>
  <si>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</si>
  <si>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</si>
  <si>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</si>
  <si>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</si>
  <si>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</si>
  <si>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</si>
  <si>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</si>
  <si>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</si>
  <si>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</si>
  <si>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</si>
  <si>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</si>
  <si>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</si>
  <si>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</si>
  <si>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</si>
  <si>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</si>
  <si>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</si>
  <si>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</si>
  <si>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</si>
  <si>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</si>
  <si>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</si>
  <si>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</si>
  <si>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</si>
  <si>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</si>
  <si>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</si>
  <si>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</si>
  <si>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</si>
  <si>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</si>
  <si>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</si>
  <si>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</si>
  <si>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</si>
  <si>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</si>
  <si>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</si>
  <si>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</si>
  <si>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</si>
  <si>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</si>
  <si>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</si>
  <si>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</si>
  <si>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</si>
  <si>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</si>
  <si>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</si>
  <si>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</si>
  <si>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</si>
  <si>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</si>
  <si>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</si>
  <si>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</si>
  <si>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</si>
  <si>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</si>
  <si>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</si>
  <si>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</si>
  <si>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</si>
  <si>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</si>
  <si>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</si>
  <si>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</si>
  <si>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</si>
  <si>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</si>
  <si>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</si>
  <si>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</si>
  <si>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</si>
  <si>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</si>
  <si>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</si>
  <si>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</si>
  <si>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</si>
  <si>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</si>
  <si>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</si>
  <si>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</si>
  <si>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</si>
  <si>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</si>
  <si>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</si>
  <si>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</si>
  <si>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</si>
  <si>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</si>
  <si>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</si>
  <si>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</si>
  <si>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</si>
  <si>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</si>
  <si>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</si>
  <si>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</si>
  <si>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</si>
  <si>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</si>
  <si>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</si>
  <si>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</si>
  <si>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</si>
  <si>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</si>
  <si>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</si>
  <si>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</si>
  <si>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</si>
  <si>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</si>
  <si>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</si>
  <si>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</si>
  <si>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</si>
  <si>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</si>
  <si>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</si>
  <si>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</si>
  <si>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</si>
  <si>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</si>
  <si>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</si>
  <si>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</si>
  <si>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</si>
  <si>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</si>
  <si>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</si>
  <si>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</si>
  <si>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</si>
  <si>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</si>
  <si>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</si>
  <si>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</si>
  <si>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</si>
  <si>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</si>
  <si>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</si>
  <si>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</si>
  <si>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</si>
  <si>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</si>
  <si>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</si>
  <si>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</si>
  <si>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</si>
  <si>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</si>
  <si>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</si>
  <si>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</si>
  <si>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</si>
  <si>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</si>
  <si>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</si>
  <si>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</si>
  <si>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</si>
  <si>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</si>
  <si>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</si>
  <si>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</si>
  <si>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</si>
  <si>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</si>
  <si>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</si>
  <si>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</si>
  <si>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</si>
  <si>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</si>
  <si>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</si>
  <si>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</si>
  <si>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</si>
  <si>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</si>
  <si>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</si>
  <si>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</si>
  <si>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</si>
  <si>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</si>
  <si>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</si>
  <si>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</si>
  <si>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</si>
  <si>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</si>
  <si>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</si>
  <si>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</si>
  <si>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</si>
  <si>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</si>
  <si>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</si>
  <si>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</si>
  <si>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</si>
  <si>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</si>
  <si>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</si>
  <si>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</si>
  <si>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</si>
  <si>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</si>
  <si>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</si>
  <si>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</si>
  <si>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</si>
  <si>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</si>
  <si>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</si>
  <si>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</si>
  <si>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</si>
  <si>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</si>
  <si>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</si>
  <si>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</si>
  <si>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</si>
  <si>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</si>
  <si>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</si>
  <si>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</si>
  <si>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</si>
  <si>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</si>
  <si>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</si>
  <si>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</si>
  <si>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</si>
  <si>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</si>
  <si>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</si>
  <si>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</si>
  <si>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</si>
  <si>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</si>
  <si>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</si>
  <si>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</si>
  <si>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</si>
  <si>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</si>
  <si>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</si>
  <si>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</si>
  <si>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</si>
  <si>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</si>
  <si>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</si>
  <si>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</si>
  <si>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</si>
  <si>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</si>
  <si>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</si>
  <si>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</si>
  <si>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</si>
  <si>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</si>
  <si>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</si>
  <si>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</si>
  <si>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</si>
  <si>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</si>
  <si>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</si>
  <si>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</si>
  <si>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</si>
  <si>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</si>
  <si>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</si>
  <si>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</si>
  <si>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</si>
  <si>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</si>
  <si>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</si>
  <si>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</si>
  <si>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</si>
  <si>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</si>
  <si>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</si>
  <si>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</si>
  <si>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</si>
  <si>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</si>
  <si>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</si>
  <si>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</si>
  <si>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</si>
  <si>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</si>
  <si>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</si>
  <si>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</si>
  <si>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</si>
  <si>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</si>
  <si>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</si>
  <si>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</si>
  <si>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</si>
  <si>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</si>
  <si>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</si>
  <si>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</si>
  <si>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</si>
  <si>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</si>
  <si>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</si>
  <si>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</si>
  <si>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</si>
  <si>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</si>
  <si>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</si>
  <si>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</si>
  <si>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</si>
  <si>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</si>
  <si>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</si>
  <si>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</si>
  <si>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</si>
  <si>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</si>
  <si>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</si>
  <si>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</si>
  <si>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</si>
  <si>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</si>
  <si>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</si>
  <si>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</si>
  <si>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</si>
  <si>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</si>
  <si>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</si>
  <si>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</si>
  <si>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</si>
  <si>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</si>
  <si>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</si>
  <si>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</si>
  <si>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</si>
  <si>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</si>
  <si>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</si>
  <si>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</si>
  <si>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</si>
  <si>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</si>
  <si>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</si>
  <si>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</si>
  <si>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</si>
  <si>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</si>
  <si>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</si>
  <si>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</si>
  <si>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</si>
  <si>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</si>
  <si>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</si>
  <si>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</si>
  <si>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</si>
  <si>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</si>
  <si>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</si>
  <si>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</si>
  <si>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</si>
  <si>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</si>
  <si>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</si>
  <si>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</si>
  <si>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</si>
  <si>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</si>
  <si>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</si>
  <si>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</si>
  <si>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</si>
  <si>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</si>
  <si>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</si>
  <si>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</si>
  <si>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</si>
  <si>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</si>
  <si>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</si>
  <si>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</si>
  <si>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</si>
  <si>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</si>
  <si>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</si>
  <si>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</si>
  <si>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</si>
  <si>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</si>
  <si>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</si>
  <si>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</si>
  <si>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</si>
  <si>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</si>
  <si>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</si>
  <si>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</si>
  <si>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</si>
  <si>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</si>
  <si>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</si>
  <si>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</si>
  <si>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</si>
  <si>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</si>
  <si>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</si>
  <si>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</si>
  <si>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</si>
  <si>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</si>
  <si>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</si>
  <si>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</si>
  <si>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</si>
  <si>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</si>
  <si>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</si>
  <si>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</si>
  <si>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</si>
  <si>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</si>
  <si>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</si>
  <si>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</si>
  <si>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</si>
  <si>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</si>
  <si>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</si>
  <si>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</si>
  <si>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</si>
  <si>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</si>
  <si>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</si>
  <si>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</si>
  <si>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</si>
  <si>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</si>
  <si>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</si>
  <si>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</si>
  <si>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</si>
  <si>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</si>
  <si>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</si>
  <si>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</si>
  <si>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</si>
  <si>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</si>
  <si>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</si>
  <si>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</si>
  <si>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</si>
  <si>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</si>
  <si>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</si>
  <si>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</si>
  <si>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</si>
  <si>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</si>
  <si>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</si>
  <si>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</si>
  <si>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</si>
  <si>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</si>
  <si>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</si>
  <si>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</si>
  <si>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</si>
  <si>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</si>
  <si>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</si>
  <si>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</si>
  <si>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</si>
  <si>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</si>
  <si>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</si>
  <si>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</si>
  <si>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</si>
  <si>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</si>
  <si>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</si>
  <si>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</si>
  <si>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</si>
  <si>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</si>
  <si>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</si>
  <si>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</si>
  <si>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</si>
  <si>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</si>
  <si>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</si>
  <si>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</si>
  <si>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</si>
  <si>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</si>
  <si>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</si>
  <si>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</si>
  <si>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</si>
  <si>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</si>
  <si>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</si>
  <si>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</si>
  <si>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</si>
  <si>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</si>
  <si>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</si>
  <si>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</si>
  <si>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</si>
  <si>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</si>
  <si>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</si>
  <si>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</si>
  <si>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</si>
  <si>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</si>
  <si>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</si>
  <si>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</si>
  <si>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</si>
  <si>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</si>
  <si>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</si>
  <si>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</si>
  <si>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</si>
  <si>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</si>
  <si>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</si>
  <si>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</si>
  <si>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</si>
  <si>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</si>
  <si>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</si>
  <si>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</si>
  <si>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</si>
  <si>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</si>
  <si>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</si>
  <si>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</si>
  <si>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</si>
  <si>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</si>
  <si>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</si>
  <si>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</si>
  <si>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</si>
  <si>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</si>
  <si>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</si>
  <si>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</si>
  <si>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</si>
  <si>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</si>
  <si>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</si>
  <si>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</si>
  <si>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</si>
  <si>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</si>
  <si>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</si>
  <si>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</si>
  <si>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</si>
  <si>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</si>
  <si>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</si>
  <si>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</si>
  <si>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</si>
  <si>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</si>
  <si>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</si>
  <si>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</si>
  <si>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</si>
  <si>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</si>
  <si>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</si>
  <si>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</si>
  <si>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</si>
  <si>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</si>
  <si>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</si>
  <si>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</si>
  <si>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</si>
  <si>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</si>
  <si>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</si>
  <si>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</si>
  <si>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</si>
  <si>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</si>
  <si>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</si>
  <si>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</si>
  <si>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</si>
  <si>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</si>
  <si>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</si>
  <si>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</si>
  <si>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</si>
  <si>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</si>
  <si>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</si>
  <si>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</si>
  <si>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</si>
  <si>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</si>
  <si>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</si>
  <si>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</si>
  <si>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</si>
  <si>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</si>
  <si>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</si>
  <si>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</si>
  <si>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</si>
  <si>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</si>
  <si>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</si>
  <si>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</si>
  <si>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</si>
  <si>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</si>
  <si>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</si>
  <si>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</si>
  <si>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</si>
  <si>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</si>
  <si>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</si>
  <si>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</si>
  <si>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</si>
  <si>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</si>
  <si>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</si>
  <si>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</si>
  <si>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</si>
  <si>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</si>
  <si>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</si>
  <si>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</si>
  <si>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</si>
  <si>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</si>
  <si>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</si>
  <si>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</si>
  <si>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</si>
  <si>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</si>
  <si>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</si>
  <si>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</si>
  <si>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</si>
  <si>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</si>
  <si>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</si>
  <si>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</si>
  <si>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</si>
  <si>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</si>
  <si>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</si>
  <si>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</si>
  <si>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</si>
  <si>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</si>
  <si>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</si>
  <si>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</si>
  <si>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</si>
  <si>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</si>
  <si>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</si>
  <si>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</si>
  <si>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</si>
  <si>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</si>
  <si>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</si>
  <si>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</si>
  <si>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</si>
  <si>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</si>
  <si>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</si>
  <si>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</si>
  <si>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</si>
  <si>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</si>
  <si>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</si>
  <si>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</si>
  <si>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</si>
  <si>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</si>
  <si>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</si>
  <si>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</si>
  <si>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</si>
  <si>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</si>
  <si>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</si>
  <si>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</si>
  <si>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</si>
  <si>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</si>
  <si>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</si>
  <si>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</si>
  <si>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</si>
  <si>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</si>
  <si>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</si>
  <si>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</si>
  <si>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</si>
  <si>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</si>
  <si>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</si>
  <si>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</si>
  <si>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</si>
  <si>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</si>
  <si>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</si>
  <si>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</si>
  <si>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</si>
  <si>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</si>
  <si>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</si>
  <si>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</si>
  <si>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</si>
  <si>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</si>
  <si>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</si>
  <si>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</si>
  <si>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</si>
  <si>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</si>
  <si>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</si>
  <si>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</si>
  <si>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</si>
  <si>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</si>
  <si>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</si>
  <si>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</si>
  <si>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</si>
  <si>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</si>
  <si>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</si>
  <si>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</si>
  <si>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</si>
  <si>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</si>
  <si>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</si>
  <si>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</si>
  <si>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</si>
  <si>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</si>
  <si>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</si>
  <si>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</si>
  <si>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</si>
  <si>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</si>
  <si>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</si>
  <si>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</si>
  <si>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</si>
  <si>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</si>
  <si>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</si>
  <si>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</si>
  <si>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</si>
  <si>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</si>
  <si>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</si>
  <si>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</si>
  <si>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</si>
  <si>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</si>
  <si>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</si>
  <si>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</si>
  <si>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</si>
  <si>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</si>
  <si>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</si>
  <si>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</si>
  <si>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</si>
  <si>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</si>
  <si>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</si>
  <si>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</si>
  <si>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</si>
  <si>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</si>
  <si>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</si>
  <si>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</si>
  <si>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</si>
  <si>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</si>
  <si>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</si>
  <si>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</si>
  <si>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</si>
  <si>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</si>
  <si>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</si>
  <si>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</si>
  <si>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</si>
  <si>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</si>
  <si>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</si>
  <si>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</si>
  <si>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</si>
  <si>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</si>
  <si>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</si>
  <si>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</si>
  <si>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</si>
  <si>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</si>
  <si>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</si>
  <si>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</si>
  <si>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</si>
  <si>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</si>
  <si>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</si>
  <si>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</si>
  <si>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</si>
  <si>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</si>
  <si>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</si>
  <si>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</si>
  <si>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</si>
  <si>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</si>
  <si>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</si>
  <si>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</si>
  <si>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</si>
  <si>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</si>
  <si>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</si>
  <si>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</si>
  <si>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</si>
  <si>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</si>
  <si>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</si>
  <si>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</si>
  <si>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</si>
  <si>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</si>
  <si>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</si>
  <si>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</si>
  <si>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</si>
  <si>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</si>
  <si>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</si>
  <si>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</si>
  <si>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</si>
  <si>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</si>
  <si>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</si>
  <si>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</si>
  <si>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</si>
  <si>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</si>
  <si>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</si>
  <si>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</si>
  <si>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</si>
  <si>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</si>
  <si>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</si>
  <si>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</si>
  <si>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</si>
  <si>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</si>
  <si>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</si>
  <si>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</si>
  <si>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</si>
  <si>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</si>
  <si>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</si>
  <si>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</si>
  <si>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</si>
  <si>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</si>
  <si>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</si>
  <si>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</si>
  <si>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</si>
  <si>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</si>
  <si>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</si>
  <si>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</si>
  <si>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</si>
  <si>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</si>
  <si>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</si>
  <si>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</si>
  <si>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</si>
  <si>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</si>
  <si>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</si>
  <si>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</si>
  <si>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</si>
  <si>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</si>
  <si>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</si>
  <si>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</si>
  <si>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</si>
  <si>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</si>
  <si>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</si>
  <si>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</si>
  <si>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</si>
  <si>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</si>
  <si>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</si>
  <si>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</si>
  <si>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</si>
  <si>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</si>
  <si>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</si>
  <si>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</si>
  <si>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</si>
  <si>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</si>
  <si>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</si>
  <si>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</si>
  <si>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</si>
  <si>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</si>
  <si>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</si>
  <si>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</si>
  <si>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</si>
  <si>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</si>
  <si>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</si>
  <si>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</si>
  <si>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</si>
  <si>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</si>
  <si>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</si>
  <si>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</si>
  <si>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</si>
  <si>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</si>
  <si>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</si>
  <si>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</si>
  <si>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</si>
  <si>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</si>
  <si>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</si>
  <si>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</si>
  <si>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</si>
  <si>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</si>
  <si>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</si>
  <si>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</si>
  <si>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</si>
  <si>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</si>
  <si>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</si>
  <si>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</si>
  <si>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</si>
  <si>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</si>
  <si>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</si>
  <si>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</si>
  <si>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</si>
  <si>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</si>
  <si>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</si>
  <si>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</si>
  <si>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</si>
  <si>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</si>
  <si>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</si>
  <si>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</si>
  <si>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</si>
  <si>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</si>
  <si>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</si>
  <si>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</si>
  <si>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</si>
  <si>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</si>
  <si>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</si>
  <si>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</si>
  <si>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</si>
  <si>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</si>
  <si>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</si>
  <si>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</si>
  <si>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</si>
  <si>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</si>
  <si>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</si>
  <si>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</si>
  <si>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</si>
  <si>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</si>
  <si>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</si>
  <si>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</si>
  <si>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</si>
  <si>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</si>
  <si>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</si>
  <si>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</si>
  <si>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</si>
  <si>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</si>
  <si>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</si>
  <si>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</si>
  <si>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</si>
  <si>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</si>
  <si>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</si>
  <si>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</si>
  <si>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</si>
  <si>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</si>
  <si>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</si>
  <si>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</si>
  <si>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</si>
  <si>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</si>
  <si>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</si>
  <si>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</si>
  <si>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</si>
  <si>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</si>
  <si>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</si>
  <si>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</si>
  <si>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</si>
  <si>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</si>
  <si>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</si>
  <si>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</si>
  <si>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</si>
  <si>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</si>
  <si>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</si>
  <si>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</si>
  <si>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</si>
  <si>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</si>
  <si>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</si>
  <si>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</si>
  <si>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</si>
  <si>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</si>
  <si>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</si>
  <si>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</si>
  <si>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</si>
  <si>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</si>
  <si>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</si>
  <si>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</si>
  <si>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</si>
  <si>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</si>
  <si>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</si>
  <si>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</si>
  <si>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</si>
  <si>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</si>
  <si>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</si>
  <si>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</si>
  <si>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</si>
  <si>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</si>
  <si>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</si>
  <si>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</si>
  <si>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</si>
  <si>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</si>
  <si>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</si>
  <si>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</si>
  <si>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</si>
  <si>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</si>
  <si>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</si>
  <si>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</si>
  <si>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</si>
  <si>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</si>
  <si>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</si>
  <si>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</si>
  <si>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</si>
  <si>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</si>
  <si>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</si>
  <si>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</si>
  <si>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</si>
  <si>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</si>
  <si>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</si>
  <si>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</si>
  <si>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</si>
  <si>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</si>
  <si>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</si>
  <si>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</si>
  <si>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</si>
  <si>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</si>
  <si>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</si>
  <si>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</si>
  <si>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</si>
  <si>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</si>
  <si>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</si>
  <si>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</si>
  <si>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</si>
  <si>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</si>
  <si>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</si>
  <si>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</si>
  <si>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</si>
  <si>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</si>
  <si>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</si>
  <si>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</si>
  <si>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</si>
  <si>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</si>
  <si>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</si>
  <si>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</si>
  <si>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</si>
  <si>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</si>
  <si>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</si>
  <si>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</si>
  <si>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</si>
  <si>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</si>
  <si>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</si>
  <si>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</si>
  <si>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</si>
  <si>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</si>
  <si>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</si>
  <si>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</si>
  <si>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</si>
  <si>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</si>
  <si>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</si>
  <si>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</si>
  <si>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</si>
  <si>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</si>
  <si>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</si>
  <si>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</si>
  <si>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</si>
  <si>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</si>
  <si>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</si>
  <si>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</si>
  <si>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</si>
  <si>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</si>
  <si>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</si>
  <si>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</si>
  <si>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</si>
  <si>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</si>
  <si>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</si>
  <si>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</si>
  <si>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</si>
  <si>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</si>
  <si>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</si>
  <si>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</si>
  <si>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</si>
  <si>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</si>
  <si>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</si>
  <si>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</si>
  <si>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</si>
  <si>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</si>
  <si>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</si>
  <si>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</si>
  <si>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</si>
  <si>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</si>
  <si>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</si>
  <si>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</si>
  <si>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</si>
  <si>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</si>
  <si>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</si>
  <si>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</si>
  <si>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</si>
  <si>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</si>
  <si>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</si>
  <si>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</si>
  <si>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</si>
  <si>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</si>
  <si>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</si>
  <si>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</si>
  <si>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</si>
  <si>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</si>
  <si>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</si>
  <si>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</si>
  <si>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</si>
  <si>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</si>
  <si>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</si>
  <si>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</si>
  <si>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</si>
  <si>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</si>
  <si>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</si>
  <si>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</si>
  <si>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</si>
  <si>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</si>
  <si>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</si>
  <si>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</si>
  <si>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</si>
  <si>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</si>
  <si>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</si>
  <si>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</si>
  <si>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</si>
  <si>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</si>
  <si>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</si>
  <si>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</si>
  <si>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</si>
  <si>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</si>
  <si>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</si>
  <si>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</si>
  <si>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</si>
  <si>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</si>
  <si>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</si>
  <si>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</si>
  <si>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</si>
  <si>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</si>
  <si>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</si>
  <si>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</si>
  <si>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</si>
  <si>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</si>
  <si>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</si>
  <si>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</si>
  <si>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</si>
  <si>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</si>
  <si>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</si>
  <si>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</si>
  <si>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</si>
  <si>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</si>
  <si>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</si>
  <si>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</si>
  <si>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</si>
  <si>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</si>
  <si>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</si>
  <si>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</si>
  <si>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</si>
  <si>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</si>
  <si>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</si>
  <si>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</si>
  <si>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</si>
  <si>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</si>
  <si>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</si>
  <si>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</si>
  <si>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</si>
  <si>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</si>
  <si>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</si>
  <si>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</si>
  <si>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</si>
  <si>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</si>
  <si>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</si>
  <si>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</si>
  <si>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</si>
  <si>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</si>
  <si>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</si>
  <si>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</si>
  <si>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</si>
  <si>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</si>
  <si>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</si>
  <si>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</si>
  <si>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</si>
  <si>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</si>
  <si>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</si>
  <si>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</si>
  <si>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</si>
  <si>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</si>
  <si>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</si>
  <si>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</si>
  <si>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</si>
  <si>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</si>
  <si>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</si>
  <si>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</si>
  <si>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</si>
  <si>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</si>
  <si>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</si>
  <si>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</si>
  <si>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</si>
  <si>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</si>
  <si>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</si>
  <si>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</si>
  <si>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</si>
  <si>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</si>
  <si>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</si>
  <si>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</si>
  <si>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</si>
  <si>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</si>
  <si>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</si>
  <si>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</si>
  <si>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</si>
  <si>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</si>
  <si>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</si>
  <si>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</si>
  <si>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</si>
  <si>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</si>
  <si>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</si>
  <si>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</si>
  <si>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</si>
  <si>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</si>
  <si>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</si>
  <si>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</si>
  <si>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</si>
  <si>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</si>
  <si>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</si>
  <si>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</si>
  <si>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</si>
  <si>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</si>
  <si>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</si>
  <si>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</si>
  <si>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</si>
  <si>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</si>
  <si>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</si>
  <si>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</si>
  <si>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</si>
  <si>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</si>
  <si>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</si>
  <si>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</si>
  <si>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</si>
  <si>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</si>
  <si>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</si>
  <si>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</si>
  <si>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</si>
  <si>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</si>
  <si>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</si>
  <si>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</si>
  <si>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</si>
  <si>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</si>
  <si>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</si>
  <si>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</si>
  <si>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</si>
  <si>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</si>
  <si>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</si>
  <si>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</si>
  <si>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</si>
  <si>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</si>
  <si>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</si>
  <si>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</si>
  <si>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</si>
  <si>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</si>
  <si>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</si>
  <si>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</si>
  <si>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</si>
  <si>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</si>
  <si>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</si>
  <si>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</si>
  <si>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</si>
  <si>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</si>
  <si>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</si>
  <si>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</si>
  <si>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</si>
  <si>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</si>
  <si>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</si>
  <si>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</si>
  <si>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</si>
  <si>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</si>
  <si>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</si>
  <si>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</si>
  <si>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</si>
  <si>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</si>
  <si>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</si>
  <si>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</si>
  <si>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</si>
  <si>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</si>
  <si>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</si>
  <si>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</si>
  <si>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</si>
  <si>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</si>
  <si>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</si>
  <si>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</si>
  <si>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</si>
  <si>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</si>
  <si>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</si>
  <si>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</si>
  <si>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</si>
  <si>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</si>
  <si>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</si>
  <si>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</si>
  <si>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</si>
  <si>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</si>
  <si>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</si>
  <si>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</si>
  <si>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</si>
  <si>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</si>
  <si>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</si>
  <si>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</si>
  <si>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</si>
  <si>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</si>
  <si>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</si>
  <si>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</si>
  <si>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</si>
  <si>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</si>
  <si>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</si>
  <si>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</si>
  <si>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</si>
  <si>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</si>
  <si>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</si>
  <si>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</si>
  <si>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</si>
  <si>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</si>
  <si>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</si>
  <si>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</si>
  <si>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</si>
  <si>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</si>
  <si>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</si>
  <si>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</si>
  <si>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</si>
  <si>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</si>
  <si>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</si>
  <si>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</si>
  <si>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</si>
  <si>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</si>
  <si>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</si>
  <si>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</si>
  <si>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</si>
  <si>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</si>
  <si>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</si>
  <si>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</si>
  <si>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</si>
  <si>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</si>
  <si>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</si>
  <si>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</si>
  <si>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</si>
  <si>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</si>
  <si>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</si>
  <si>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</si>
  <si>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</si>
  <si>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</si>
  <si>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</si>
  <si>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</si>
  <si>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</si>
  <si>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</si>
  <si>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</si>
  <si>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</si>
  <si>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</si>
  <si>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</si>
  <si>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</si>
  <si>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</si>
  <si>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</si>
  <si>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</si>
  <si>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</si>
  <si>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</si>
  <si>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</si>
  <si>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</si>
  <si>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</si>
  <si>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</si>
  <si>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</si>
  <si>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</si>
  <si>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</si>
  <si>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</si>
  <si>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</si>
  <si>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</si>
  <si>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</si>
  <si>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</si>
  <si>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</si>
  <si>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</si>
  <si>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</si>
  <si>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</si>
  <si>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</si>
  <si>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</si>
  <si>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</si>
  <si>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</si>
  <si>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</si>
  <si>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</si>
  <si>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</si>
  <si>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</si>
  <si>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</si>
  <si>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</si>
  <si>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</si>
  <si>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</si>
  <si>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</si>
  <si>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</si>
  <si>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</si>
  <si>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</si>
  <si>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</si>
  <si>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</si>
  <si>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</si>
  <si>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</si>
  <si>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</si>
  <si>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</si>
  <si>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</si>
  <si>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</si>
  <si>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</si>
  <si>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</si>
  <si>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</si>
  <si>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</si>
  <si>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</si>
  <si>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</si>
  <si>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</si>
  <si>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</si>
  <si>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</si>
  <si>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</si>
  <si>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</si>
  <si>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</si>
  <si>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</si>
  <si>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</si>
  <si>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</si>
  <si>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</si>
  <si>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</si>
  <si>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</si>
  <si>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</si>
  <si>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</si>
  <si>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</si>
  <si>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</si>
  <si>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</si>
  <si>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</si>
  <si>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</si>
  <si>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</si>
  <si>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</si>
  <si>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</si>
  <si>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</si>
  <si>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</si>
  <si>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</si>
  <si>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</si>
  <si>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</si>
  <si>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</si>
  <si>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</si>
  <si>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</si>
  <si>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</si>
  <si>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</si>
  <si>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</si>
  <si>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</si>
  <si>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</si>
  <si>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</si>
  <si>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</si>
  <si>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</si>
  <si>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</si>
  <si>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</si>
  <si>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</si>
  <si>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</si>
  <si>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</si>
  <si>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</si>
  <si>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</si>
  <si>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</si>
  <si>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</si>
  <si>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</si>
  <si>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</si>
  <si>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</si>
  <si>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</si>
  <si>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</si>
  <si>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</si>
  <si>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</si>
  <si>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</si>
  <si>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</si>
  <si>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</si>
  <si>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</si>
  <si>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</si>
  <si>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</si>
  <si>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</si>
  <si>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</si>
  <si>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</si>
  <si>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</si>
  <si>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</si>
  <si>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</si>
  <si>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</si>
  <si>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</si>
  <si>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</si>
  <si>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</si>
  <si>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</si>
  <si>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</si>
  <si>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</si>
  <si>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</si>
  <si>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</si>
  <si>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</si>
  <si>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</si>
  <si>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</si>
  <si>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</si>
  <si>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</si>
  <si>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</si>
  <si>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</si>
  <si>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</si>
  <si>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</si>
  <si>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</si>
  <si>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</si>
  <si>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</si>
  <si>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</si>
  <si>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</si>
  <si>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</si>
  <si>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</si>
  <si>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</si>
  <si>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</si>
  <si>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</si>
  <si>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</si>
  <si>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</si>
  <si>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</si>
  <si>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</si>
  <si>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</si>
  <si>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</si>
  <si>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</si>
  <si>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</si>
  <si>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</si>
  <si>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</si>
  <si>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</si>
  <si>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</si>
  <si>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</si>
  <si>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</si>
  <si>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</si>
  <si>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</si>
  <si>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</si>
  <si>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</si>
  <si>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</si>
  <si>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</si>
  <si>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</si>
  <si>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</si>
  <si>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</si>
  <si>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</si>
  <si>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</si>
  <si>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</si>
  <si>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</si>
  <si>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</si>
  <si>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</si>
  <si>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</si>
  <si>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</si>
  <si>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</si>
  <si>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</si>
  <si>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</si>
  <si>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</si>
  <si>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</si>
  <si>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</si>
  <si>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</si>
  <si>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</si>
  <si>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</si>
  <si>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</si>
  <si>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</si>
  <si>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</si>
  <si>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</si>
  <si>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</si>
  <si>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</si>
  <si>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</si>
  <si>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</si>
  <si>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</si>
  <si>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</si>
  <si>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</si>
  <si>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</si>
  <si>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</si>
  <si>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</si>
  <si>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</si>
  <si>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</si>
  <si>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</si>
  <si>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</si>
  <si>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</si>
  <si>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</si>
  <si>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</si>
  <si>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</si>
  <si>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</si>
  <si>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</si>
  <si>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</si>
  <si>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</si>
  <si>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</si>
  <si>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</si>
  <si>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</si>
  <si>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</si>
  <si>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</si>
  <si>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</si>
  <si>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</si>
  <si>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</si>
  <si>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</si>
  <si>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</si>
  <si>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</si>
  <si>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</si>
  <si>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</si>
  <si>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</si>
  <si>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</si>
  <si>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</si>
  <si>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</si>
  <si>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</si>
  <si>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</si>
  <si>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</si>
  <si>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</si>
  <si>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</si>
  <si>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</si>
  <si>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</si>
  <si>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</si>
  <si>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</si>
  <si>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</si>
  <si>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</si>
  <si>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</si>
  <si>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</si>
  <si>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</si>
  <si>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</si>
  <si>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</si>
  <si>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</si>
  <si>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</si>
  <si>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</si>
  <si>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</si>
  <si>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</si>
  <si>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</si>
  <si>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</si>
  <si>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</si>
  <si>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</si>
  <si>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</si>
  <si>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</si>
  <si>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</si>
  <si>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</si>
  <si>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</si>
  <si>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</si>
  <si>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</si>
  <si>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</si>
  <si>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</si>
  <si>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</si>
  <si>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</si>
  <si>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</si>
  <si>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</si>
  <si>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</si>
  <si>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</si>
  <si>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</si>
  <si>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</si>
  <si>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</si>
  <si>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</si>
  <si>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</si>
  <si>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</si>
  <si>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</si>
  <si>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</si>
  <si>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</si>
  <si>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</si>
  <si>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</si>
  <si>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</si>
  <si>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</si>
  <si>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</si>
  <si>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</si>
  <si>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</si>
  <si>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</si>
  <si>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</si>
  <si>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</si>
  <si>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</si>
  <si>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</si>
  <si>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</si>
  <si>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</si>
  <si>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</si>
  <si>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</si>
  <si>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</si>
  <si>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</si>
  <si>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</si>
  <si>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</si>
  <si>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</si>
  <si>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</si>
  <si>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</si>
  <si>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</si>
  <si>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</si>
  <si>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</si>
  <si>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</si>
  <si>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</si>
  <si>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</si>
  <si>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</si>
  <si>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</si>
  <si>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</si>
  <si>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</si>
  <si>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</si>
  <si>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</si>
  <si>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</si>
  <si>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</si>
  <si>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</si>
  <si>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</si>
  <si>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</si>
  <si>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</si>
  <si>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</si>
  <si>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</si>
  <si>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</si>
  <si>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</si>
  <si>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</si>
  <si>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</si>
  <si>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</si>
  <si>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</si>
  <si>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</si>
  <si>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</si>
  <si>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</si>
  <si>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</si>
  <si>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</si>
  <si>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</si>
  <si>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</si>
  <si>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</si>
  <si>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</si>
  <si>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</si>
  <si>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</si>
  <si>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</si>
  <si>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</si>
  <si>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</si>
  <si>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</si>
  <si>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</si>
  <si>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</si>
  <si>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</si>
  <si>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</si>
  <si>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</si>
  <si>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</si>
  <si>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</si>
  <si>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</si>
  <si>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</si>
  <si>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</si>
  <si>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</si>
  <si>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</si>
  <si>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</si>
  <si>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</si>
  <si>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</si>
  <si>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</si>
  <si>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</si>
  <si>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</si>
  <si>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</si>
  <si>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</si>
  <si>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</si>
  <si>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</si>
  <si>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</si>
  <si>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</si>
  <si>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</si>
  <si>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</si>
  <si>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</si>
  <si>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</si>
  <si>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</si>
  <si>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</si>
  <si>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</si>
  <si>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</si>
  <si>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</si>
  <si>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</si>
  <si>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</si>
  <si>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</si>
  <si>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</si>
  <si>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</si>
  <si>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</si>
  <si>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</si>
  <si>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</si>
  <si>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</si>
  <si>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</si>
  <si>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</si>
  <si>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</si>
  <si>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</si>
  <si>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</si>
  <si>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</si>
  <si>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</si>
  <si>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</si>
  <si>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</si>
  <si>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</si>
  <si>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</si>
  <si>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</si>
  <si>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</si>
  <si>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</si>
  <si>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</si>
  <si>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</si>
  <si>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</si>
  <si>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</si>
  <si>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</si>
  <si>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</si>
  <si>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</si>
  <si>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</si>
  <si>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</si>
  <si>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</si>
  <si>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</si>
  <si>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</si>
  <si>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</si>
  <si>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</si>
  <si>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</si>
  <si>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</si>
  <si>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</si>
  <si>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</si>
  <si>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</si>
  <si>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</si>
  <si>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</si>
  <si>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</si>
  <si>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</si>
  <si>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</si>
  <si>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</si>
  <si>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</si>
  <si>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</si>
  <si>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</si>
  <si>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</si>
  <si>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</si>
  <si>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</si>
  <si>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</si>
  <si>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</si>
  <si>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</si>
  <si>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</si>
  <si>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</si>
  <si>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</si>
  <si>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</si>
  <si>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</si>
  <si>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</si>
  <si>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</si>
  <si>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</si>
  <si>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</si>
  <si>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</si>
  <si>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</si>
  <si>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</si>
  <si>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</si>
  <si>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</si>
  <si>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</si>
  <si>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</si>
  <si>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</si>
  <si>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</si>
  <si>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</si>
  <si>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</si>
  <si>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</si>
  <si>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</si>
  <si>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</si>
  <si>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</si>
  <si>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</si>
  <si>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</si>
  <si>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</si>
  <si>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</si>
  <si>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</si>
  <si>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</si>
  <si>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</si>
  <si>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</si>
  <si>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</si>
  <si>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</si>
  <si>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</si>
  <si>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</si>
  <si>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</si>
  <si>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</si>
  <si>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</si>
  <si>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</si>
  <si>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</si>
  <si>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</si>
  <si>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</si>
  <si>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</si>
  <si>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</si>
  <si>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</si>
  <si>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</si>
  <si>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</si>
  <si>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</si>
  <si>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</si>
  <si>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</si>
  <si>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</si>
  <si>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</si>
  <si>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</si>
  <si>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</si>
  <si>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</si>
  <si>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</si>
  <si>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</si>
  <si>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</si>
  <si>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</si>
  <si>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</si>
  <si>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</si>
  <si>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</si>
  <si>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</si>
  <si>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</si>
  <si>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</si>
  <si>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</si>
  <si>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</si>
  <si>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</si>
  <si>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</si>
  <si>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</si>
  <si>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</si>
  <si>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</si>
  <si>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</si>
  <si>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</si>
  <si>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</si>
  <si>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</si>
  <si>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</si>
  <si>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</si>
  <si>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</si>
  <si>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</si>
  <si>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</si>
  <si>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</si>
  <si>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</si>
  <si>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</si>
  <si>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</si>
  <si>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</si>
  <si>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</si>
  <si>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</si>
  <si>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</si>
  <si>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</si>
  <si>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</si>
  <si>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</si>
  <si>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</si>
  <si>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</si>
  <si>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</si>
  <si>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</si>
  <si>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</si>
  <si>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</si>
  <si>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</si>
  <si>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</si>
  <si>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</si>
  <si>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</si>
  <si>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</si>
  <si>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</si>
  <si>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</si>
  <si>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</si>
  <si>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</si>
  <si>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</si>
  <si>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</si>
  <si>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</si>
  <si>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</si>
  <si>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</si>
  <si>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</si>
  <si>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</si>
  <si>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</si>
  <si>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</si>
  <si>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</si>
  <si>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</si>
  <si>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</si>
  <si>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</si>
  <si>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</si>
  <si>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</si>
  <si>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</si>
  <si>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</si>
  <si>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</si>
  <si>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</si>
  <si>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</si>
  <si>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</si>
  <si>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</si>
  <si>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</si>
  <si>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</si>
  <si>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</si>
  <si>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</si>
  <si>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</si>
  <si>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</si>
  <si>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</si>
  <si>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</si>
  <si>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</si>
  <si>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</si>
  <si>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</si>
  <si>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</si>
  <si>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</si>
  <si>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</si>
  <si>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</si>
  <si>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</si>
  <si>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</si>
  <si>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</si>
  <si>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</si>
  <si>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</si>
  <si>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</si>
  <si>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</si>
  <si>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</si>
  <si>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</si>
  <si>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</si>
  <si>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</si>
  <si>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</si>
  <si>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</si>
  <si>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</si>
  <si>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</si>
  <si>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</si>
  <si>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</si>
  <si>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</si>
  <si>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</si>
  <si>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</si>
  <si>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</si>
  <si>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</si>
  <si>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</si>
  <si>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</si>
  <si>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</si>
  <si>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</si>
  <si>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</si>
  <si>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</si>
  <si>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</si>
  <si>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</si>
  <si>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</si>
  <si>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</si>
  <si>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</si>
  <si>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</si>
  <si>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</si>
  <si>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</si>
  <si>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</si>
  <si>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</si>
  <si>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</si>
  <si>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</si>
  <si>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</si>
  <si>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</si>
  <si>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</si>
  <si>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</si>
  <si>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</si>
  <si>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</si>
  <si>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</si>
  <si>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</si>
  <si>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</si>
  <si>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</si>
  <si>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</si>
  <si>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</si>
  <si>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</si>
  <si>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</si>
  <si>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</si>
  <si>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</si>
  <si>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</si>
  <si>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</si>
  <si>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</si>
  <si>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</si>
  <si>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</si>
  <si>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</si>
  <si>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</si>
  <si>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</si>
  <si>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</si>
  <si>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</si>
  <si>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</si>
  <si>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</si>
  <si>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</si>
  <si>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</si>
  <si>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</si>
  <si>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</si>
  <si>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</si>
  <si>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</si>
  <si>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</si>
  <si>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</si>
  <si>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</si>
  <si>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</si>
  <si>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</si>
  <si>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</si>
  <si>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</si>
  <si>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</si>
  <si>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</si>
  <si>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</si>
  <si>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</si>
  <si>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</si>
  <si>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</si>
  <si>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</si>
  <si>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</si>
  <si>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</si>
  <si>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</si>
  <si>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</si>
  <si>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</si>
  <si>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</si>
  <si>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</si>
  <si>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</si>
  <si>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</si>
  <si>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</si>
  <si>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</si>
  <si>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</si>
  <si>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</si>
  <si>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</si>
  <si>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</si>
  <si>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</si>
  <si>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</si>
  <si>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</si>
  <si>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</si>
  <si>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</si>
  <si>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</si>
  <si>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</si>
  <si>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</si>
  <si>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</si>
  <si>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</si>
  <si>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</si>
  <si>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</si>
  <si>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</si>
  <si>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</si>
  <si>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</si>
  <si>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</si>
  <si>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</si>
  <si>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</si>
  <si>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</si>
  <si>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</si>
  <si>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</si>
  <si>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</si>
  <si>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</si>
  <si>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</si>
  <si>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</si>
  <si>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</si>
  <si>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</si>
  <si>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</si>
  <si>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</si>
  <si>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</si>
  <si>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</si>
  <si>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</si>
  <si>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</si>
  <si>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</si>
  <si>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</si>
  <si>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</si>
  <si>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</si>
  <si>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</si>
  <si>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</si>
  <si>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</si>
  <si>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</si>
  <si>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</si>
  <si>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</si>
  <si>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</si>
  <si>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</si>
  <si>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</si>
  <si>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</si>
  <si>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</si>
  <si>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</si>
  <si>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</si>
  <si>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</si>
  <si>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</si>
  <si>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</si>
  <si>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</si>
  <si>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</si>
  <si>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</si>
  <si>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</si>
  <si>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</si>
  <si>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</si>
  <si>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</si>
  <si>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</si>
  <si>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</si>
  <si>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</si>
  <si>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</si>
  <si>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</si>
  <si>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</si>
  <si>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</si>
  <si>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</si>
  <si>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</si>
  <si>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</si>
  <si>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</si>
  <si>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</si>
  <si>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</si>
  <si>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</si>
  <si>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</si>
  <si>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</si>
  <si>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</si>
  <si>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</si>
  <si>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</si>
  <si>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</si>
  <si>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</si>
  <si>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</si>
  <si>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</si>
  <si>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</si>
  <si>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</si>
  <si>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</si>
  <si>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</si>
  <si>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</si>
  <si>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</si>
  <si>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</si>
  <si>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</si>
  <si>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</si>
  <si>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</si>
  <si>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</si>
  <si>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</si>
  <si>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</si>
  <si>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</si>
  <si>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</si>
  <si>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</si>
  <si>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</si>
  <si>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</si>
  <si>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</si>
  <si>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</si>
  <si>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</si>
  <si>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</si>
  <si>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</si>
  <si>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</si>
  <si>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</si>
  <si>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</si>
  <si>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</si>
  <si>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</si>
  <si>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</si>
  <si>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</si>
  <si>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</si>
  <si>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</si>
  <si>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</si>
  <si>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</si>
  <si>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</si>
  <si>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</si>
  <si>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</si>
  <si>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</si>
  <si>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</si>
  <si>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</si>
  <si>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</si>
  <si>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</si>
  <si>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</si>
  <si>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</si>
  <si>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</si>
  <si>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</si>
  <si>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</si>
  <si>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</si>
  <si>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</si>
  <si>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</si>
  <si>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</si>
  <si>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</si>
  <si>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</si>
  <si>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</si>
  <si>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</si>
  <si>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</si>
  <si>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</si>
  <si>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</si>
  <si>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</si>
  <si>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</si>
  <si>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</si>
  <si>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</si>
  <si>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</si>
  <si>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</si>
  <si>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</si>
  <si>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</si>
  <si>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</si>
  <si>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</si>
  <si>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</si>
  <si>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</si>
  <si>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</si>
  <si>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</si>
  <si>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</si>
  <si>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</si>
  <si>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</si>
  <si>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</si>
  <si>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</si>
  <si>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</si>
  <si>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</si>
  <si>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</si>
  <si>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</si>
  <si>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</si>
  <si>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</si>
  <si>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</si>
  <si>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</si>
  <si>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</si>
  <si>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</si>
  <si>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</si>
  <si>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</si>
  <si>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</si>
  <si>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</si>
  <si>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</si>
  <si>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</si>
  <si>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</si>
  <si>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</si>
  <si>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</si>
  <si>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</si>
  <si>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</si>
  <si>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</si>
  <si>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</si>
  <si>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</si>
  <si>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</si>
  <si>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</si>
  <si>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</si>
  <si>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</si>
  <si>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</si>
  <si>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</si>
  <si>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</si>
  <si>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</si>
  <si>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</si>
  <si>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</si>
  <si>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</si>
  <si>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</si>
  <si>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</si>
  <si>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</si>
  <si>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</si>
  <si>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</si>
  <si>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</si>
  <si>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</si>
  <si>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</si>
  <si>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</si>
  <si>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</si>
  <si>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</si>
  <si>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</si>
  <si>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</si>
  <si>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</si>
  <si>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</si>
  <si>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</si>
  <si>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</si>
  <si>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</si>
  <si>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</si>
  <si>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</si>
  <si>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</si>
  <si>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</si>
  <si>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</si>
  <si>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</si>
  <si>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</si>
  <si>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</si>
  <si>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</si>
  <si>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</si>
  <si>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</si>
  <si>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</si>
  <si>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</si>
  <si>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</si>
  <si>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</si>
  <si>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</si>
  <si>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</si>
  <si>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</si>
  <si>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</si>
  <si>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</si>
  <si>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</si>
  <si>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</si>
  <si>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</si>
  <si>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</si>
  <si>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</si>
  <si>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</si>
  <si>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</si>
  <si>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</si>
  <si>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</si>
  <si>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</si>
  <si>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</si>
  <si>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</si>
  <si>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</si>
  <si>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</si>
  <si>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</si>
  <si>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</si>
  <si>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</si>
  <si>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</si>
  <si>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</si>
  <si>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</si>
  <si>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</si>
  <si>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</si>
  <si>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</si>
  <si>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</si>
  <si>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</si>
  <si>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</si>
  <si>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</si>
  <si>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</si>
  <si>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</si>
  <si>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</si>
  <si>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</si>
  <si>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</si>
  <si>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</si>
  <si>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</si>
  <si>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</si>
  <si>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</si>
  <si>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</si>
  <si>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</si>
  <si>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</si>
  <si>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</si>
  <si>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</si>
  <si>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</si>
  <si>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</si>
  <si>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</si>
  <si>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</si>
  <si>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</si>
  <si>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</si>
  <si>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</si>
  <si>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</si>
  <si>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</si>
  <si>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</si>
  <si>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</si>
  <si>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</si>
  <si>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</si>
  <si>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</si>
  <si>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</si>
  <si>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</si>
  <si>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</si>
  <si>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</si>
  <si>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</si>
  <si>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</si>
  <si>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</si>
  <si>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</si>
  <si>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</si>
  <si>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</si>
  <si>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</si>
  <si>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</si>
  <si>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</si>
  <si>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</si>
  <si>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</si>
  <si>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</si>
  <si>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</si>
  <si>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</si>
  <si>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</si>
  <si>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</si>
  <si>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</si>
  <si>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</si>
  <si>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</si>
  <si>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</si>
  <si>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</si>
  <si>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</si>
  <si>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</si>
  <si>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</si>
  <si>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</si>
  <si>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</si>
  <si>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</si>
  <si>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</si>
  <si>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</si>
  <si>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</si>
  <si>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</si>
  <si>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</si>
  <si>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</si>
  <si>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</si>
  <si>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</si>
  <si>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</si>
  <si>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</si>
  <si>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</si>
  <si>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</si>
  <si>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</si>
  <si>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</si>
  <si>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</si>
  <si>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</si>
  <si>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</si>
  <si>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</si>
  <si>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</si>
  <si>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</si>
  <si>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</si>
  <si>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</si>
  <si>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</si>
  <si>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</si>
  <si>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</si>
  <si>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</si>
  <si>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</si>
  <si>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</si>
  <si>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</si>
  <si>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</si>
  <si>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</si>
  <si>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</si>
  <si>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</si>
  <si>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</si>
  <si>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</si>
  <si>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</si>
  <si>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</si>
  <si>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</si>
  <si>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</si>
  <si>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</si>
  <si>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</si>
  <si>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</si>
  <si>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</si>
  <si>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</si>
  <si>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</si>
  <si>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</si>
  <si>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</si>
  <si>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</si>
  <si>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</si>
  <si>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</si>
  <si>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</si>
  <si>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</si>
  <si>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</si>
  <si>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</si>
  <si>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</si>
  <si>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</si>
  <si>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</si>
  <si>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</si>
  <si>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</si>
  <si>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</si>
  <si>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</si>
  <si>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</si>
  <si>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</si>
  <si>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</si>
  <si>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</si>
  <si>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</si>
  <si>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</si>
  <si>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</si>
  <si>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</si>
  <si>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</si>
  <si>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</si>
  <si>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</si>
  <si>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</si>
  <si>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</si>
  <si>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</si>
  <si>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</si>
  <si>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</si>
  <si>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</si>
  <si>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</si>
  <si>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</si>
  <si>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</si>
  <si>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</si>
  <si>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</si>
  <si>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</si>
  <si>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</si>
  <si>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</si>
  <si>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</si>
  <si>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</si>
  <si>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</si>
  <si>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</si>
  <si>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</si>
  <si>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</si>
  <si>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</si>
  <si>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</si>
  <si>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</si>
  <si>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</si>
  <si>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</si>
  <si>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</si>
  <si>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</si>
  <si>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</si>
  <si>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</si>
  <si>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</si>
  <si>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</si>
  <si>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</si>
  <si>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</si>
  <si>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</si>
  <si>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</si>
  <si>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</si>
  <si>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</si>
  <si>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</si>
  <si>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</si>
  <si>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</si>
  <si>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</si>
  <si>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</si>
  <si>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</si>
  <si>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</si>
  <si>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</si>
  <si>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</si>
  <si>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</si>
  <si>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</si>
  <si>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</si>
  <si>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</si>
  <si>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</si>
  <si>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</si>
  <si>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</si>
  <si>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</si>
  <si>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</si>
  <si>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</si>
  <si>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</si>
  <si>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</si>
  <si>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</si>
  <si>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</si>
  <si>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</si>
  <si>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</si>
  <si>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</si>
  <si>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</si>
  <si>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</si>
  <si>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</si>
  <si>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</si>
  <si>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</si>
  <si>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</si>
  <si>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</si>
  <si>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</si>
  <si>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</si>
  <si>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</si>
  <si>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</si>
  <si>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</si>
  <si>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</si>
  <si>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</si>
  <si>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</si>
  <si>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</si>
  <si>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</si>
  <si>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</si>
  <si>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</si>
  <si>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</si>
  <si>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</si>
  <si>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</si>
  <si>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</si>
  <si>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</si>
  <si>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</si>
  <si>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</si>
  <si>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</si>
  <si>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</si>
  <si>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</si>
  <si>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</si>
  <si>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</si>
  <si>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</si>
  <si>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</si>
  <si>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</si>
  <si>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</si>
  <si>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</si>
  <si>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</si>
  <si>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</si>
  <si>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</si>
  <si>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</si>
  <si>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</si>
  <si>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</si>
  <si>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</si>
  <si>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</si>
  <si>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</si>
  <si>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</si>
  <si>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</si>
  <si>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</si>
  <si>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</si>
  <si>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</si>
  <si>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</si>
  <si>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</si>
  <si>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</si>
  <si>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</si>
  <si>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</si>
  <si>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</si>
  <si>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</si>
  <si>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</si>
  <si>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</si>
  <si>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</si>
  <si>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</si>
  <si>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</si>
  <si>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</si>
  <si>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</si>
  <si>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</si>
  <si>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</si>
  <si>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</si>
  <si>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</si>
  <si>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</si>
  <si>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</si>
  <si>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</si>
  <si>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</si>
  <si>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</si>
  <si>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</si>
  <si>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</si>
  <si>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</si>
  <si>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</si>
  <si>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</si>
  <si>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</si>
  <si>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</si>
  <si>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</si>
  <si>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</si>
  <si>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</si>
  <si>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</si>
  <si>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</si>
  <si>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</si>
  <si>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</si>
  <si>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</si>
  <si>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</si>
  <si>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</si>
  <si>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</si>
  <si>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</si>
  <si>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</si>
  <si>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</si>
  <si>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</si>
  <si>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</si>
  <si>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</si>
  <si>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</si>
  <si>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</si>
  <si>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</si>
  <si>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</si>
  <si>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</si>
  <si>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</si>
  <si>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</si>
  <si>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</si>
  <si>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</si>
  <si>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</si>
  <si>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</si>
  <si>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</si>
  <si>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</si>
  <si>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</si>
  <si>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</si>
  <si>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</si>
  <si>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</si>
  <si>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</si>
  <si>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</si>
  <si>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</si>
  <si>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</si>
  <si>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</si>
  <si>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</si>
  <si>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</si>
  <si>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</si>
  <si>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</si>
  <si>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</si>
  <si>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</si>
  <si>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</si>
  <si>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</si>
  <si>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</si>
  <si>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</si>
  <si>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</si>
  <si>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</si>
  <si>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</si>
  <si>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</si>
  <si>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</si>
  <si>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</si>
  <si>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</si>
  <si>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</si>
  <si>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</si>
  <si>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</si>
  <si>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</si>
  <si>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</si>
  <si>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</si>
  <si>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</si>
  <si>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</si>
  <si>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</si>
  <si>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</si>
  <si>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</si>
  <si>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</si>
  <si>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</si>
  <si>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</si>
  <si>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</si>
  <si>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</si>
  <si>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</si>
  <si>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</si>
  <si>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</si>
  <si>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</si>
  <si>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</si>
  <si>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</si>
  <si>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</si>
  <si>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</si>
  <si>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</si>
  <si>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</si>
  <si>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</si>
  <si>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</si>
  <si>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</si>
  <si>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</si>
  <si>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</si>
  <si>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</si>
  <si>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</si>
  <si>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</si>
  <si>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</si>
  <si>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</si>
  <si>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</si>
  <si>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</si>
  <si>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</si>
  <si>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</si>
  <si>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</si>
  <si>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</si>
  <si>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</si>
  <si>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</si>
  <si>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</si>
  <si>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</si>
  <si>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</si>
  <si>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</si>
  <si>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</si>
  <si>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</si>
  <si>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</si>
  <si>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</si>
  <si>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</si>
  <si>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</si>
  <si>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</si>
  <si>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</si>
  <si>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</si>
  <si>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</si>
  <si>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</si>
  <si>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</si>
  <si>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</si>
  <si>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</si>
  <si>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</si>
  <si>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</si>
  <si>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</si>
  <si>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</si>
  <si>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</si>
  <si>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</si>
  <si>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</si>
  <si>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</si>
  <si>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</si>
  <si>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</si>
  <si>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</si>
  <si>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</si>
  <si>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</si>
  <si>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</si>
  <si>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</si>
  <si>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</si>
  <si>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</si>
  <si>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</si>
  <si>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</si>
  <si>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</si>
  <si>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</si>
  <si>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</si>
  <si>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</si>
  <si>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</si>
  <si>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</si>
  <si>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</si>
  <si>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</si>
  <si>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</si>
  <si>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</si>
  <si>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</si>
  <si>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</si>
  <si>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</si>
  <si>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</si>
  <si>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</si>
  <si>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</si>
  <si>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</si>
  <si>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</si>
  <si>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</si>
  <si>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</si>
  <si>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</si>
  <si>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</si>
  <si>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</si>
  <si>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</si>
  <si>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</si>
  <si>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</si>
  <si>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</si>
  <si>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</si>
  <si>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</si>
  <si>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</si>
  <si>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</si>
  <si>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</si>
  <si>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</si>
  <si>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</si>
  <si>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</si>
  <si>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</si>
  <si>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</si>
  <si>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</si>
  <si>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</si>
  <si>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</si>
  <si>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</si>
  <si>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</si>
  <si>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</si>
  <si>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</si>
  <si>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</si>
  <si>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</si>
  <si>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</si>
  <si>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</si>
  <si>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</si>
  <si>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</si>
  <si>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</si>
  <si>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</si>
  <si>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</si>
  <si>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</si>
  <si>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</si>
  <si>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</si>
  <si>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</si>
  <si>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</si>
  <si>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</si>
  <si>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</si>
  <si>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</si>
  <si>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</si>
  <si>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</si>
  <si>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</si>
  <si>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</si>
  <si>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</si>
  <si>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</si>
  <si>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</si>
  <si>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</si>
  <si>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</si>
  <si>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</si>
  <si>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</si>
  <si>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</si>
  <si>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</si>
  <si>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</si>
  <si>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</si>
  <si>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</si>
  <si>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</si>
  <si>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</si>
  <si>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</si>
  <si>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</si>
  <si>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</si>
  <si>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</si>
  <si>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</si>
  <si>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</si>
  <si>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</si>
  <si>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</si>
  <si>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</si>
  <si>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</si>
  <si>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</si>
  <si>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</si>
  <si>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</si>
  <si>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</si>
  <si>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</si>
  <si>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</si>
  <si>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</si>
  <si>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</si>
  <si>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</si>
  <si>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</si>
  <si>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</si>
  <si>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</si>
  <si>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</si>
  <si>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</si>
  <si>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</si>
  <si>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</si>
  <si>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</si>
  <si>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</si>
  <si>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</si>
  <si>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</si>
  <si>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</si>
  <si>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</si>
  <si>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</si>
  <si>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</si>
  <si>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</si>
  <si>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</si>
  <si>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</si>
  <si>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</si>
  <si>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</si>
  <si>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</si>
  <si>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</si>
  <si>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</si>
  <si>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</si>
  <si>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</si>
  <si>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</si>
  <si>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</si>
  <si>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</si>
  <si>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</si>
  <si>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</si>
  <si>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</si>
  <si>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</si>
  <si>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</si>
  <si>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</si>
  <si>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</si>
  <si>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</si>
  <si>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</si>
  <si>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</si>
  <si>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</si>
  <si>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</si>
  <si>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</si>
  <si>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</si>
  <si>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</si>
  <si>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</si>
  <si>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</si>
  <si>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</si>
  <si>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</si>
  <si>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</si>
  <si>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</si>
  <si>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</si>
  <si>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</si>
  <si>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</si>
  <si>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</si>
  <si>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</si>
  <si>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</si>
  <si>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</si>
  <si>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</si>
  <si>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</si>
  <si>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</si>
  <si>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</si>
  <si>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</si>
  <si>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</si>
  <si>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</si>
  <si>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</si>
  <si>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</si>
  <si>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</si>
  <si>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</si>
  <si>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</si>
  <si>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</si>
  <si>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</si>
  <si>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</si>
  <si>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</si>
  <si>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</si>
  <si>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</si>
  <si>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</si>
  <si>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</si>
  <si>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</si>
  <si>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</si>
  <si>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</si>
  <si>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</si>
  <si>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</si>
  <si>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</si>
  <si>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</si>
  <si>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</si>
  <si>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</si>
  <si>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</si>
  <si>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</si>
  <si>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</si>
  <si>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</si>
  <si>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</si>
  <si>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</si>
  <si>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</si>
  <si>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</si>
  <si>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</si>
  <si>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</si>
  <si>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</si>
  <si>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</si>
  <si>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</si>
  <si>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</si>
  <si>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</si>
  <si>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</si>
  <si>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</si>
  <si>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</si>
  <si>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</si>
  <si>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</si>
  <si>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</si>
  <si>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</si>
  <si>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</si>
  <si>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</si>
  <si>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</si>
  <si>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</si>
  <si>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</si>
  <si>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</si>
  <si>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</si>
  <si>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</si>
  <si>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</si>
  <si>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</si>
  <si>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</si>
  <si>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</si>
  <si>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</si>
  <si>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</si>
  <si>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</si>
  <si>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</si>
  <si>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</si>
  <si>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</si>
  <si>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</si>
  <si>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</si>
  <si>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</si>
  <si>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</si>
  <si>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</si>
  <si>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</si>
  <si>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</si>
  <si>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</si>
  <si>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</si>
  <si>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</si>
  <si>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</si>
  <si>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</si>
  <si>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</si>
  <si>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</si>
  <si>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</si>
  <si>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</si>
  <si>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</si>
  <si>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</si>
  <si>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</si>
  <si>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</si>
  <si>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</si>
  <si>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</si>
  <si>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</si>
  <si>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</si>
  <si>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</si>
  <si>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</si>
  <si>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</si>
  <si>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</si>
  <si>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</si>
  <si>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</si>
  <si>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</si>
  <si>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</si>
  <si>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</si>
  <si>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</si>
  <si>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</si>
  <si>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</si>
  <si>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</si>
  <si>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</si>
  <si>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</si>
  <si>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</si>
  <si>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</si>
  <si>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</si>
  <si>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</si>
  <si>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</si>
  <si>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</si>
  <si>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</si>
  <si>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</si>
  <si>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</si>
  <si>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</si>
  <si>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</si>
  <si>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</si>
  <si>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</si>
  <si>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</si>
  <si>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</si>
  <si>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</si>
  <si>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</si>
  <si>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</si>
  <si>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</si>
  <si>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</si>
  <si>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</si>
  <si>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</si>
  <si>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</si>
  <si>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</si>
  <si>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</si>
  <si>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</si>
  <si>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</si>
  <si>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</si>
  <si>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</si>
  <si>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</si>
  <si>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</si>
  <si>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</si>
  <si>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</si>
  <si>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</si>
  <si>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</si>
  <si>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</si>
  <si>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</si>
  <si>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</si>
  <si>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</si>
  <si>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</si>
  <si>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</si>
  <si>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</si>
  <si>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</si>
  <si>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</si>
  <si>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</si>
  <si>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</si>
  <si>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</si>
  <si>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</si>
  <si>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</si>
  <si>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</si>
  <si>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</si>
  <si>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</si>
  <si>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</si>
  <si>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</si>
  <si>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</si>
  <si>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</si>
  <si>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</si>
  <si>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</si>
  <si>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</si>
  <si>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</si>
  <si>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</si>
  <si>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</si>
  <si>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</si>
  <si>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</si>
  <si>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</si>
  <si>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</si>
  <si>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</si>
  <si>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</si>
  <si>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</si>
  <si>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</si>
  <si>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</si>
  <si>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</si>
  <si>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</si>
  <si>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</si>
  <si>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</si>
  <si>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</si>
  <si>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</si>
  <si>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</si>
  <si>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</si>
  <si>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</si>
  <si>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</si>
  <si>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</si>
  <si>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</si>
  <si>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</si>
  <si>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</si>
  <si>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</si>
  <si>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</si>
  <si>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</si>
  <si>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</si>
  <si>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</si>
  <si>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</si>
  <si>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</si>
  <si>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</si>
  <si>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</si>
  <si>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</si>
  <si>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</si>
  <si>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</si>
  <si>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</si>
  <si>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</si>
  <si>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</si>
  <si>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</si>
  <si>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</si>
  <si>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</si>
  <si>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</si>
  <si>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</si>
  <si>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</si>
  <si>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</si>
  <si>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</si>
  <si>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</si>
  <si>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</si>
  <si>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</si>
  <si>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</si>
  <si>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</si>
  <si>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</si>
  <si>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</si>
  <si>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</si>
  <si>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</si>
  <si>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</si>
  <si>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</si>
  <si>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</si>
  <si>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</si>
  <si>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</si>
  <si>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</si>
  <si>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</si>
  <si>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</si>
  <si>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</si>
  <si>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</si>
  <si>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</si>
  <si>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</si>
  <si>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</si>
  <si>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</si>
  <si>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</si>
  <si>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</si>
  <si>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</si>
  <si>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</si>
  <si>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</si>
  <si>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</si>
  <si>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</si>
  <si>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</si>
  <si>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</si>
  <si>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</si>
  <si>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</si>
  <si>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</si>
  <si>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</si>
  <si>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</si>
  <si>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</si>
  <si>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</si>
  <si>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</si>
  <si>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</si>
  <si>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</si>
  <si>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</si>
  <si>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</si>
  <si>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</si>
  <si>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</si>
  <si>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</si>
  <si>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</si>
  <si>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</si>
  <si>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</si>
  <si>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</si>
  <si>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</si>
  <si>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</si>
  <si>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</si>
  <si>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</si>
  <si>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</si>
  <si>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</si>
  <si>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</si>
  <si>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</si>
  <si>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</si>
  <si>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</si>
  <si>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</si>
  <si>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</si>
  <si>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</si>
  <si>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</si>
  <si>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</si>
  <si>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</si>
  <si>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</si>
  <si>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</si>
  <si>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</si>
  <si>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</si>
  <si>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</si>
  <si>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</si>
  <si>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</si>
  <si>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</si>
  <si>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</si>
  <si>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</si>
  <si>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</si>
  <si>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</si>
  <si>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</si>
  <si>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</si>
  <si>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</si>
  <si>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</si>
  <si>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</si>
  <si>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</si>
  <si>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</si>
  <si>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</si>
  <si>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</si>
  <si>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</si>
  <si>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</si>
  <si>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</si>
  <si>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</si>
  <si>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</si>
  <si>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</si>
  <si>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</si>
  <si>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</si>
  <si>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</si>
  <si>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</si>
  <si>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</si>
  <si>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</si>
  <si>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</si>
  <si>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</si>
  <si>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</si>
  <si>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</si>
  <si>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</si>
  <si>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</si>
  <si>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</si>
  <si>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</si>
  <si>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</si>
  <si>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</si>
  <si>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</si>
  <si>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</si>
  <si>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</si>
  <si>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</si>
  <si>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</si>
  <si>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</si>
  <si>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</si>
  <si>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</si>
  <si>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</si>
  <si>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</si>
  <si>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</si>
  <si>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</si>
  <si>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</si>
  <si>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</si>
  <si>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</si>
  <si>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</si>
  <si>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</si>
  <si>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</si>
  <si>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</si>
  <si>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</si>
  <si>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</si>
  <si>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</si>
  <si>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</si>
  <si>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</si>
  <si>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</si>
  <si>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</si>
  <si>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</si>
  <si>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</si>
  <si>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</si>
  <si>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</si>
  <si>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</si>
  <si>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</si>
  <si>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</si>
  <si>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</si>
  <si>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</si>
  <si>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</si>
  <si>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</si>
  <si>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</si>
  <si>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</si>
  <si>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</si>
  <si>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</si>
  <si>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</si>
  <si>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</si>
  <si>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</si>
  <si>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</si>
  <si>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</si>
  <si>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</si>
  <si>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</si>
  <si>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</si>
  <si>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</si>
  <si>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</si>
  <si>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</si>
  <si>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</si>
  <si>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</si>
  <si>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</si>
  <si>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</si>
  <si>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</si>
  <si>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</si>
  <si>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</si>
  <si>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</si>
  <si>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</si>
  <si>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</si>
  <si>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</si>
  <si>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</si>
  <si>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</si>
  <si>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</si>
  <si>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</si>
  <si>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</si>
  <si>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</si>
  <si>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</si>
  <si>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</si>
  <si>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</si>
  <si>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</si>
  <si>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</si>
  <si>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</si>
  <si>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</si>
  <si>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</si>
  <si>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</si>
  <si>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</si>
  <si>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</si>
  <si>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</si>
  <si>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</si>
  <si>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</si>
  <si>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</si>
  <si>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</si>
  <si>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</si>
  <si>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</si>
  <si>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</si>
  <si>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</si>
  <si>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</si>
  <si>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</si>
  <si>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</si>
  <si>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</si>
  <si>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</si>
  <si>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</si>
  <si>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</si>
  <si>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</si>
  <si>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</si>
  <si>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</si>
  <si>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</si>
  <si>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</si>
  <si>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</si>
  <si>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</si>
  <si>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</si>
  <si>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</si>
  <si>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</si>
  <si>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</si>
  <si>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</si>
  <si>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</si>
  <si>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</si>
  <si>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</si>
  <si>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</si>
  <si>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</si>
  <si>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</si>
  <si>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</si>
  <si>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</si>
  <si>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</si>
  <si>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</si>
  <si>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</si>
  <si>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</si>
  <si>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</si>
  <si>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</si>
  <si>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</si>
  <si>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</si>
  <si>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</si>
  <si>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</si>
  <si>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</si>
  <si>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</si>
  <si>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</si>
  <si>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</si>
  <si>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</si>
  <si>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</si>
  <si>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</si>
  <si>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</si>
  <si>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</si>
  <si>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</si>
  <si>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</si>
  <si>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</si>
  <si>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</si>
  <si>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</si>
  <si>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</si>
  <si>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</si>
  <si>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</si>
  <si>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</si>
  <si>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</si>
  <si>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</si>
  <si>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</si>
  <si>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</si>
  <si>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</si>
  <si>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</si>
  <si>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</si>
  <si>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</si>
  <si>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</si>
  <si>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</si>
  <si>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</si>
  <si>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</si>
  <si>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</si>
  <si>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</si>
  <si>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</si>
  <si>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</si>
  <si>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</si>
  <si>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</si>
  <si>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</si>
  <si>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</si>
  <si>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</si>
  <si>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</si>
  <si>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</si>
  <si>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</si>
  <si>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</si>
  <si>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</si>
  <si>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</si>
  <si>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</si>
  <si>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</si>
  <si>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</si>
  <si>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</si>
  <si>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</si>
  <si>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</si>
  <si>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</si>
  <si>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</si>
  <si>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</si>
  <si>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</si>
  <si>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</si>
  <si>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</si>
  <si>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</si>
  <si>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</si>
  <si>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</si>
  <si>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</si>
  <si>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</si>
  <si>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</si>
  <si>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</si>
  <si>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</si>
  <si>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</si>
  <si>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</si>
  <si>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</si>
  <si>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</si>
  <si>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</si>
  <si>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</si>
  <si>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</si>
  <si>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</si>
  <si>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</si>
  <si>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</si>
  <si>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</si>
  <si>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</si>
  <si>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</si>
  <si>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</si>
  <si>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</si>
  <si>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</si>
  <si>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</si>
  <si>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</si>
  <si>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</si>
  <si>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</si>
  <si>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</si>
  <si>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</si>
  <si>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</si>
  <si>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</si>
  <si>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</si>
  <si>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</si>
  <si>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</si>
  <si>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</si>
  <si>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</si>
  <si>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</si>
  <si>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</si>
  <si>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</si>
  <si>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</si>
  <si>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</si>
  <si>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</si>
  <si>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</si>
  <si>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</si>
  <si>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</si>
  <si>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</si>
  <si>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</si>
  <si>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</si>
  <si>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</si>
  <si>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</si>
  <si>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</si>
  <si>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</si>
  <si>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</si>
  <si>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</si>
  <si>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</si>
  <si>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</si>
  <si>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</si>
  <si>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</si>
  <si>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</si>
  <si>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</si>
  <si>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</si>
  <si>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</si>
  <si>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</si>
  <si>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</si>
  <si>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</si>
  <si>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</si>
  <si>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</si>
  <si>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</si>
  <si>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</si>
  <si>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</si>
  <si>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</si>
  <si>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</si>
  <si>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</si>
  <si>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</si>
  <si>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</si>
  <si>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</si>
  <si>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</si>
  <si>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</si>
  <si>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</si>
  <si>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</si>
  <si>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</si>
  <si>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</si>
  <si>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</si>
  <si>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</si>
  <si>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</si>
  <si>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</si>
  <si>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</si>
  <si>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</si>
  <si>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</si>
  <si>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</si>
  <si>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</si>
  <si>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</si>
  <si>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</si>
  <si>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</si>
  <si>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</si>
  <si>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</si>
  <si>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</si>
  <si>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</si>
  <si>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</si>
  <si>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</si>
  <si>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</si>
  <si>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</si>
  <si>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</si>
  <si>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</si>
  <si>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</si>
  <si>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</si>
  <si>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</si>
  <si>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</si>
  <si>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</si>
  <si>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</si>
  <si>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</si>
  <si>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</si>
  <si>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</si>
  <si>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</si>
  <si>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</si>
  <si>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</si>
  <si>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</si>
  <si>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</si>
  <si>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</si>
  <si>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</si>
  <si>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</si>
  <si>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</si>
  <si>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</si>
  <si>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</si>
  <si>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</si>
  <si>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</si>
  <si>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</si>
  <si>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</si>
  <si>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</si>
  <si>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</si>
  <si>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</si>
  <si>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</si>
  <si>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</si>
  <si>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</si>
  <si>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</si>
  <si>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</si>
  <si>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</si>
  <si>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</si>
  <si>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</si>
  <si>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</si>
  <si>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</si>
  <si>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</si>
  <si>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</si>
  <si>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</si>
  <si>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</si>
  <si>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</si>
  <si>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</si>
  <si>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</si>
  <si>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</si>
  <si>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</si>
  <si>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</si>
  <si>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</si>
  <si>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</si>
  <si>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</si>
  <si>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</si>
  <si>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</si>
  <si>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</si>
  <si>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</si>
  <si>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</si>
  <si>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</si>
  <si>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</si>
  <si>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</si>
  <si>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</si>
  <si>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</si>
  <si>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</si>
  <si>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</si>
  <si>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</si>
  <si>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</si>
  <si>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</si>
  <si>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</si>
  <si>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</si>
  <si>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</si>
  <si>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</si>
  <si>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</si>
  <si>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</si>
  <si>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</si>
  <si>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</si>
  <si>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</si>
  <si>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</si>
  <si>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</si>
  <si>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</si>
  <si>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</si>
  <si>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</si>
  <si>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</si>
  <si>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</si>
  <si>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</si>
  <si>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</si>
  <si>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</si>
  <si>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</si>
  <si>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</si>
  <si>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</si>
  <si>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</si>
  <si>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</si>
  <si>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</si>
  <si>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</si>
  <si>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</si>
  <si>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</si>
  <si>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</si>
  <si>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</si>
  <si>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</si>
  <si>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</si>
  <si>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</si>
  <si>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</si>
  <si>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</si>
  <si>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</si>
  <si>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</si>
  <si>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</si>
  <si>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</si>
  <si>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</si>
  <si>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</si>
  <si>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</si>
  <si>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</si>
  <si>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</si>
  <si>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</si>
  <si>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</si>
  <si>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</si>
  <si>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</si>
  <si>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</si>
  <si>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</si>
  <si>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</si>
  <si>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</si>
  <si>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</si>
  <si>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</si>
  <si>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</si>
  <si>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</si>
  <si>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</si>
  <si>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</si>
  <si>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</si>
  <si>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</si>
  <si>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</si>
  <si>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</si>
  <si>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</si>
  <si>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</si>
  <si>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</si>
  <si>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</si>
  <si>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</si>
  <si>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</si>
  <si>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</si>
  <si>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</si>
  <si>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</si>
  <si>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</si>
  <si>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</si>
  <si>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</si>
  <si>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</si>
  <si>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</si>
  <si>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</si>
  <si>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</si>
  <si>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</si>
  <si>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</si>
  <si>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</si>
  <si>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</si>
  <si>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</si>
  <si>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</si>
  <si>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</si>
  <si>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</si>
  <si>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</si>
  <si>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</si>
  <si>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</si>
  <si>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</si>
  <si>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</si>
  <si>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</si>
  <si>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</si>
  <si>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</si>
  <si>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</si>
  <si>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</si>
  <si>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</si>
  <si>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</si>
  <si>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</si>
  <si>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</si>
  <si>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</si>
  <si>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</si>
  <si>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</si>
  <si>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</si>
  <si>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</si>
  <si>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</si>
  <si>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</si>
  <si>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</si>
  <si>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</si>
  <si>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</si>
  <si>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</si>
  <si>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</si>
  <si>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</si>
  <si>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</si>
  <si>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</si>
  <si>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</si>
  <si>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</si>
  <si>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</si>
  <si>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</si>
  <si>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</si>
  <si>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</si>
  <si>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</si>
  <si>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</si>
  <si>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</si>
  <si>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</si>
  <si>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</si>
  <si>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</si>
  <si>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</si>
  <si>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</si>
  <si>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</si>
  <si>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</si>
  <si>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</si>
  <si>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</si>
  <si>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</si>
  <si>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</si>
  <si>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</si>
  <si>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</si>
  <si>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</si>
  <si>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</si>
  <si>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</si>
  <si>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</si>
  <si>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</si>
  <si>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</si>
  <si>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</si>
  <si>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</si>
  <si>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</si>
  <si>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</si>
  <si>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</si>
  <si>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</si>
  <si>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</si>
  <si>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</si>
  <si>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</si>
  <si>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</si>
  <si>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</si>
  <si>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</si>
  <si>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</si>
  <si>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</si>
  <si>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</si>
  <si>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</si>
  <si>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</si>
  <si>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</si>
  <si>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</si>
  <si>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</si>
  <si>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</si>
  <si>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</si>
  <si>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</si>
  <si>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</si>
  <si>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</si>
  <si>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</si>
  <si>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</si>
  <si>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</si>
  <si>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</si>
  <si>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</si>
  <si>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</si>
  <si>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</si>
  <si>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</si>
  <si>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</si>
  <si>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</si>
  <si>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</si>
  <si>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</si>
  <si>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</si>
  <si>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</si>
  <si>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</si>
  <si>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</si>
  <si>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</si>
  <si>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</si>
  <si>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</si>
  <si>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</si>
  <si>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</si>
  <si>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</si>
  <si>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</si>
  <si>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</si>
  <si>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</si>
  <si>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</si>
  <si>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</si>
  <si>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</si>
  <si>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</si>
  <si>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</si>
  <si>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</si>
  <si>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</si>
  <si>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</si>
  <si>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</si>
  <si>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</si>
  <si>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</si>
  <si>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</si>
  <si>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</si>
  <si>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</si>
  <si>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</si>
  <si>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</si>
  <si>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</si>
  <si>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</si>
  <si>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</si>
  <si>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</si>
  <si>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</si>
  <si>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</si>
  <si>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</si>
  <si>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</si>
  <si>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</si>
  <si>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</si>
  <si>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</si>
  <si>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</si>
  <si>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</si>
  <si>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</si>
  <si>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</si>
  <si>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</si>
  <si>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</si>
  <si>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</si>
  <si>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</si>
  <si>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</si>
  <si>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</si>
  <si>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</si>
  <si>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</si>
  <si>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</si>
  <si>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</si>
  <si>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</si>
  <si>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</si>
  <si>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</si>
  <si>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</si>
  <si>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</si>
  <si>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</si>
  <si>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</si>
  <si>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</si>
  <si>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</si>
  <si>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</si>
  <si>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</si>
  <si>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</si>
  <si>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</si>
  <si>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</si>
  <si>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</si>
  <si>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</si>
  <si>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</si>
  <si>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</si>
  <si>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</si>
  <si>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</si>
  <si>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</si>
  <si>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</si>
  <si>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</si>
  <si>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</si>
  <si>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</si>
  <si>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</si>
  <si>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</si>
  <si>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</si>
  <si>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</si>
  <si>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</si>
  <si>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</si>
  <si>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</si>
  <si>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</si>
  <si>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</si>
  <si>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</si>
  <si>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</si>
  <si>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</si>
  <si>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</si>
  <si>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</si>
  <si>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</si>
  <si>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</si>
  <si>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</si>
  <si>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</si>
  <si>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</si>
  <si>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</si>
  <si>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</si>
  <si>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</si>
  <si>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</si>
  <si>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</si>
  <si>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</si>
  <si>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</si>
  <si>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</si>
  <si>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</si>
  <si>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</si>
  <si>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</si>
  <si>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</si>
  <si>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</si>
  <si>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</si>
  <si>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</si>
  <si>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</si>
  <si>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</si>
  <si>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</si>
  <si>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</si>
  <si>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</si>
  <si>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</si>
  <si>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</si>
  <si>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</si>
  <si>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</si>
  <si>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</si>
  <si>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</si>
  <si>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</si>
  <si>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</si>
  <si>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</si>
  <si>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</si>
  <si>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</si>
  <si>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</si>
  <si>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</si>
  <si>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</si>
  <si>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</si>
  <si>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</si>
  <si>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</si>
  <si>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</si>
  <si>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</si>
  <si>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</si>
  <si>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</si>
  <si>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</si>
  <si>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</si>
  <si>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</si>
  <si>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</si>
  <si>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</si>
  <si>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</si>
  <si>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</si>
  <si>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</si>
  <si>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</si>
  <si>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</si>
  <si>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</si>
  <si>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</si>
  <si>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</si>
  <si>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</si>
  <si>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</si>
  <si>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</si>
  <si>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</si>
  <si>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</si>
  <si>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</si>
  <si>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</si>
  <si>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</si>
  <si>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</si>
  <si>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</si>
  <si>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</si>
  <si>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</si>
  <si>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</si>
  <si>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</si>
  <si>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</si>
  <si>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</si>
  <si>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</si>
  <si>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</si>
  <si>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</si>
  <si>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</si>
  <si>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</si>
  <si>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</si>
  <si>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</si>
  <si>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</si>
  <si>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</si>
  <si>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</si>
  <si>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</si>
  <si>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</si>
  <si>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</si>
  <si>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</si>
  <si>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</si>
  <si>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</si>
  <si>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</si>
  <si>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</si>
  <si>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</si>
  <si>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</si>
  <si>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</si>
  <si>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</si>
  <si>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</si>
  <si>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</si>
  <si>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</si>
  <si>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</si>
  <si>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</si>
  <si>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</si>
  <si>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</si>
  <si>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</si>
  <si>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</si>
  <si>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</si>
  <si>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</si>
  <si>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</si>
  <si>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</si>
  <si>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</si>
  <si>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</si>
  <si>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</si>
  <si>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</si>
  <si>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</si>
  <si>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</si>
  <si>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</si>
  <si>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</si>
  <si>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</si>
  <si>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</si>
  <si>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</si>
  <si>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</si>
  <si>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</si>
  <si>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</si>
  <si>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</si>
  <si>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</si>
  <si>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</si>
  <si>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</si>
  <si>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</si>
  <si>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</si>
  <si>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</si>
  <si>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</si>
  <si>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</si>
  <si>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</si>
  <si>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</si>
  <si>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</si>
  <si>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</si>
  <si>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</si>
  <si>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</si>
  <si>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</si>
  <si>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</si>
  <si>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</si>
  <si>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</si>
  <si>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</si>
  <si>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</si>
  <si>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</si>
  <si>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</si>
  <si>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</si>
  <si>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</si>
  <si>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</si>
  <si>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</si>
  <si>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</si>
  <si>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</si>
  <si>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</si>
  <si>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</si>
  <si>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</si>
  <si>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</si>
  <si>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</si>
  <si>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</si>
  <si>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</si>
  <si>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</si>
  <si>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</si>
  <si>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</si>
  <si>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</si>
  <si>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</si>
  <si>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</si>
  <si>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</si>
  <si>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</si>
  <si>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</si>
  <si>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</si>
  <si>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</si>
  <si>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</si>
  <si>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</si>
  <si>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</si>
  <si>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</si>
  <si>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</si>
  <si>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</si>
  <si>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</si>
  <si>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</si>
  <si>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</si>
  <si>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</si>
  <si>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</si>
  <si>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</si>
  <si>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</si>
  <si>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</si>
  <si>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</si>
  <si>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</si>
  <si>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</si>
  <si>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</si>
  <si>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</si>
  <si>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</si>
  <si>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</si>
  <si>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</si>
  <si>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</si>
  <si>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</si>
  <si>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</si>
  <si>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</si>
  <si>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</si>
  <si>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</si>
  <si>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</si>
  <si>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</si>
  <si>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</si>
  <si>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</si>
  <si>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</si>
  <si>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</si>
  <si>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</si>
  <si>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</si>
  <si>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</si>
  <si>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</si>
  <si>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</si>
  <si>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</si>
  <si>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</si>
  <si>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</si>
  <si>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</si>
  <si>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</si>
  <si>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</si>
  <si>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</si>
  <si>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</si>
  <si>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</si>
  <si>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</si>
  <si>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</si>
  <si>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</si>
  <si>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</si>
  <si>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</si>
  <si>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</si>
  <si>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</si>
  <si>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</si>
  <si>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</si>
  <si>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</si>
  <si>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</si>
  <si>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</si>
  <si>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</si>
  <si>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</si>
  <si>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</si>
  <si>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</si>
  <si>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</si>
  <si>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</si>
  <si>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</si>
  <si>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</si>
  <si>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</si>
  <si>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</si>
  <si>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</si>
  <si>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</si>
  <si>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</si>
  <si>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</si>
  <si>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</si>
  <si>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</si>
  <si>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</si>
  <si>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</si>
  <si>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</si>
  <si>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</si>
  <si>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</si>
  <si>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</si>
  <si>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</si>
  <si>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</si>
  <si>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</si>
  <si>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</si>
  <si>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</si>
  <si>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</si>
  <si>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</si>
  <si>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</si>
  <si>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</si>
  <si>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</si>
  <si>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</si>
  <si>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</si>
  <si>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</si>
  <si>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</si>
  <si>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</si>
  <si>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</si>
  <si>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</si>
  <si>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</si>
  <si>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</si>
  <si>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</si>
  <si>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</si>
  <si>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</si>
  <si>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</si>
  <si>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</si>
  <si>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</si>
  <si>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</si>
  <si>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</si>
  <si>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</si>
  <si>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</si>
  <si>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</si>
  <si>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</si>
  <si>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</si>
  <si>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</si>
  <si>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</si>
  <si>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</si>
  <si>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</si>
  <si>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</si>
  <si>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</si>
  <si>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</si>
  <si>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</si>
  <si>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</si>
  <si>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</si>
  <si>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</si>
  <si>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</si>
  <si>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</si>
  <si>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</si>
  <si>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</si>
  <si>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</si>
  <si>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</si>
  <si>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</si>
  <si>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</si>
  <si>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</si>
  <si>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</si>
  <si>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</si>
  <si>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</si>
  <si>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</si>
  <si>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</si>
  <si>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</si>
  <si>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</si>
  <si>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</si>
  <si>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</si>
  <si>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</si>
  <si>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</si>
  <si>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</si>
  <si>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</si>
  <si>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</si>
  <si>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</si>
  <si>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</si>
  <si>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</si>
  <si>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</si>
  <si>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</si>
  <si>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</si>
  <si>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</si>
  <si>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</si>
  <si>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</si>
  <si>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</si>
  <si>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</si>
  <si>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</si>
  <si>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</si>
  <si>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</si>
  <si>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</si>
  <si>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</si>
  <si>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</si>
  <si>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</si>
  <si>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</si>
  <si>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</si>
  <si>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</si>
  <si>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</si>
  <si>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</si>
  <si>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</si>
  <si>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</si>
  <si>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</si>
  <si>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</si>
  <si>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</si>
  <si>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</si>
  <si>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</si>
  <si>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</si>
  <si>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</si>
  <si>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</si>
  <si>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</si>
  <si>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</si>
  <si>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</si>
  <si>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</si>
  <si>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</si>
  <si>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</si>
  <si>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</si>
  <si>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</si>
  <si>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</si>
  <si>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</si>
  <si>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</si>
  <si>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</si>
  <si>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</si>
  <si>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</si>
  <si>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</si>
  <si>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</si>
  <si>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</si>
  <si>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</si>
  <si>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</si>
  <si>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</si>
  <si>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</si>
  <si>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</si>
  <si>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</si>
  <si>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</si>
  <si>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</si>
  <si>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</si>
  <si>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</si>
  <si>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</si>
  <si>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</si>
  <si>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</si>
  <si>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</si>
  <si>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</si>
  <si>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</si>
  <si>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</si>
  <si>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</si>
  <si>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</si>
  <si>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</si>
  <si>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</si>
  <si>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</si>
  <si>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</si>
  <si>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</si>
  <si>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</si>
  <si>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</si>
  <si>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</si>
  <si>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</si>
  <si>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</si>
  <si>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</si>
  <si>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</si>
  <si>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</si>
  <si>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</si>
  <si>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</si>
  <si>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</si>
  <si>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</si>
  <si>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</si>
  <si>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</si>
  <si>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</si>
  <si>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</si>
  <si>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</si>
  <si>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</si>
  <si>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</si>
  <si>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</si>
  <si>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</si>
  <si>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</si>
  <si>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</si>
  <si>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</si>
  <si>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</si>
  <si>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</si>
  <si>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</si>
  <si>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</si>
  <si>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</si>
  <si>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</si>
  <si>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</si>
  <si>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</si>
  <si>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</si>
  <si>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</si>
  <si>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</si>
  <si>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</si>
  <si>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</si>
  <si>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</si>
  <si>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</si>
  <si>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</si>
  <si>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</si>
  <si>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</si>
  <si>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</si>
  <si>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</si>
  <si>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</si>
  <si>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</si>
  <si>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</si>
  <si>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</si>
  <si>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</si>
  <si>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</si>
  <si>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</si>
  <si>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</si>
  <si>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</si>
  <si>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</si>
  <si>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</si>
  <si>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</si>
  <si>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</si>
  <si>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</si>
  <si>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</si>
  <si>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</si>
  <si>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</si>
  <si>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</si>
  <si>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</si>
  <si>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</si>
  <si>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</si>
  <si>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</si>
  <si>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</si>
  <si>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</si>
  <si>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</si>
  <si>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</si>
  <si>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</si>
  <si>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</si>
  <si>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</si>
  <si>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</si>
  <si>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</si>
  <si>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</si>
  <si>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</si>
  <si>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</si>
  <si>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</si>
  <si>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</si>
  <si>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</si>
  <si>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</si>
  <si>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</si>
  <si>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</si>
  <si>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</si>
  <si>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</si>
  <si>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</si>
  <si>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</si>
  <si>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</si>
  <si>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</si>
  <si>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</si>
  <si>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</si>
  <si>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</si>
  <si>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</si>
  <si>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</si>
  <si>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</si>
  <si>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</si>
  <si>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</si>
  <si>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</si>
  <si>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</si>
  <si>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</si>
  <si>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</si>
  <si>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</si>
  <si>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</si>
  <si>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</si>
  <si>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</si>
  <si>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</si>
  <si>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</si>
  <si>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</si>
  <si>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</si>
  <si>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</si>
  <si>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</si>
  <si>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</si>
  <si>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</si>
  <si>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</si>
  <si>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</si>
  <si>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</si>
  <si>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</si>
  <si>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</si>
  <si>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</si>
  <si>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</si>
  <si>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</si>
  <si>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</si>
  <si>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</si>
  <si>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</si>
  <si>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</si>
  <si>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</si>
  <si>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</si>
  <si>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</si>
  <si>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</si>
  <si>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</si>
  <si>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</si>
  <si>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</si>
  <si>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</si>
  <si>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</si>
  <si>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</si>
  <si>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</si>
  <si>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</si>
  <si>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</si>
  <si>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</si>
  <si>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</si>
  <si>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</si>
  <si>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</si>
  <si>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</si>
  <si>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</si>
  <si>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</si>
  <si>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</si>
  <si>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</si>
  <si>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</si>
  <si>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</si>
  <si>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</si>
  <si>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</si>
  <si>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</si>
  <si>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</si>
  <si>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</si>
  <si>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</si>
  <si>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</si>
  <si>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</si>
  <si>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</si>
  <si>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</si>
  <si>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</si>
  <si>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</si>
  <si>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</si>
  <si>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</si>
  <si>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</si>
  <si>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</si>
  <si>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</si>
  <si>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</si>
  <si>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</si>
  <si>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</si>
  <si>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</si>
  <si>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</si>
  <si>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</si>
  <si>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</si>
  <si>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</si>
  <si>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</si>
  <si>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</si>
  <si>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</si>
  <si>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</si>
  <si>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</si>
  <si>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</si>
  <si>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</si>
  <si>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</si>
  <si>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</si>
  <si>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</si>
  <si>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</si>
  <si>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</si>
  <si>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</si>
  <si>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</si>
  <si>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</si>
  <si>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</si>
  <si>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</si>
  <si>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</si>
  <si>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</si>
  <si>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</si>
  <si>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</si>
  <si>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</si>
  <si>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</si>
  <si>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</si>
  <si>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</si>
  <si>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</si>
  <si>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</si>
  <si>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</si>
  <si>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</si>
  <si>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</si>
  <si>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</si>
  <si>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</si>
  <si>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</si>
  <si>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</si>
  <si>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</si>
  <si>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</si>
  <si>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</si>
  <si>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</si>
  <si>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</si>
  <si>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</si>
  <si>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</si>
  <si>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</si>
  <si>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</si>
  <si>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</si>
  <si>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</si>
  <si>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</si>
  <si>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</si>
  <si>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</si>
  <si>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</si>
  <si>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</si>
  <si>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</si>
  <si>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</si>
  <si>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</si>
  <si>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</si>
  <si>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</si>
  <si>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</si>
  <si>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</si>
  <si>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</si>
  <si>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</si>
  <si>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</si>
  <si>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</si>
  <si>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</si>
  <si>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</si>
  <si>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</si>
  <si>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</si>
  <si>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</si>
  <si>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</si>
  <si>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</si>
  <si>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</si>
  <si>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</si>
  <si>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</si>
  <si>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</si>
  <si>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</si>
  <si>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</si>
  <si>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</si>
  <si>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</si>
  <si>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</si>
  <si>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</si>
  <si>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</si>
  <si>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</si>
  <si>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</si>
  <si>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</si>
  <si>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</si>
  <si>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</si>
  <si>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</si>
  <si>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</si>
  <si>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</si>
  <si>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</si>
  <si>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</si>
  <si>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</si>
  <si>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</si>
  <si>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</si>
  <si>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</si>
  <si>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</si>
  <si>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</si>
  <si>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</si>
  <si>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</si>
  <si>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</si>
  <si>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</si>
  <si>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</si>
  <si>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</si>
  <si>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</si>
  <si>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</si>
  <si>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</si>
  <si>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</si>
  <si>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</si>
  <si>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</si>
  <si>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</si>
  <si>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</si>
  <si>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</si>
  <si>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</si>
  <si>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</si>
  <si>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</si>
  <si>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</si>
  <si>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</si>
  <si>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</si>
  <si>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</si>
  <si>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</si>
  <si>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</si>
  <si>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</si>
  <si>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</si>
  <si>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</si>
  <si>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</si>
  <si>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</si>
  <si>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</si>
  <si>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</si>
  <si>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</si>
  <si>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</si>
  <si>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</si>
  <si>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</si>
  <si>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</si>
  <si>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</si>
  <si>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</si>
  <si>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</si>
  <si>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</si>
  <si>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</si>
  <si>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</si>
  <si>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</si>
  <si>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</si>
  <si>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</si>
  <si>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</si>
  <si>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</si>
  <si>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</si>
  <si>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</si>
  <si>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</si>
  <si>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</si>
  <si>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</si>
  <si>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</si>
  <si>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</si>
  <si>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</si>
  <si>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</si>
  <si>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</si>
  <si>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</si>
  <si>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</si>
  <si>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</si>
  <si>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</si>
  <si>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</si>
  <si>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</si>
  <si>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</si>
  <si>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</si>
  <si>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</si>
  <si>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</si>
  <si>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</si>
  <si>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</si>
  <si>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</si>
  <si>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</si>
  <si>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</si>
  <si>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</si>
  <si>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</si>
  <si>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</si>
  <si>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</si>
  <si>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</si>
  <si>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</si>
  <si>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</si>
  <si>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</si>
  <si>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</si>
  <si>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</si>
  <si>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</si>
  <si>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</si>
  <si>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</si>
  <si>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</si>
  <si>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</si>
  <si>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</si>
  <si>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</si>
  <si>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</si>
  <si>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</si>
  <si>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</si>
  <si>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</si>
  <si>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</si>
  <si>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</si>
  <si>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</si>
  <si>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</si>
  <si>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</si>
  <si>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</si>
  <si>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</si>
  <si>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</si>
  <si>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</si>
  <si>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</si>
  <si>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</si>
  <si>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</si>
  <si>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</si>
  <si>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</si>
  <si>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</si>
  <si>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</si>
  <si>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</si>
  <si>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</si>
  <si>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</si>
  <si>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</si>
  <si>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</si>
  <si>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</si>
  <si>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</si>
  <si>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</si>
  <si>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</si>
  <si>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</si>
  <si>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</si>
  <si>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</si>
  <si>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</si>
  <si>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</si>
  <si>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</si>
  <si>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</si>
  <si>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</si>
  <si>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</si>
  <si>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</si>
  <si>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</si>
  <si>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</si>
  <si>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</si>
  <si>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</si>
  <si>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</si>
  <si>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</si>
  <si>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</si>
  <si>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</si>
  <si>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</si>
  <si>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</si>
  <si>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</si>
  <si>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</si>
  <si>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</si>
  <si>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</si>
  <si>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</si>
  <si>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</si>
  <si>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</si>
  <si>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</si>
  <si>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</si>
  <si>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</si>
  <si>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</si>
  <si>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</si>
  <si>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</si>
  <si>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</si>
  <si>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</si>
  <si>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</si>
  <si>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</si>
  <si>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</si>
  <si>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</si>
  <si>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</si>
  <si>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</si>
  <si>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</si>
  <si>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</si>
  <si>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</si>
  <si>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</si>
  <si>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</si>
  <si>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</si>
  <si>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</si>
  <si>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</si>
  <si>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</si>
  <si>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</si>
  <si>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</si>
  <si>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</si>
  <si>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</si>
  <si>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</si>
  <si>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</si>
  <si>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</si>
  <si>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</si>
  <si>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</si>
  <si>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</si>
  <si>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</si>
  <si>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</si>
  <si>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</si>
  <si>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</si>
  <si>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</si>
  <si>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</si>
  <si>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</si>
  <si>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</si>
  <si>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</si>
  <si>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</si>
  <si>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</si>
  <si>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</si>
  <si>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</si>
  <si>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</si>
  <si>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</si>
  <si>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</si>
  <si>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</si>
  <si>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</si>
  <si>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</si>
  <si>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</si>
  <si>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</si>
  <si>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</si>
  <si>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</si>
  <si>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</si>
  <si>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</si>
  <si>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</si>
  <si>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</si>
  <si>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</si>
  <si>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</si>
  <si>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</si>
  <si>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</si>
  <si>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</si>
  <si>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</si>
  <si>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</si>
  <si>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</si>
  <si>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</si>
  <si>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</si>
  <si>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</si>
  <si>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</si>
  <si>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</si>
  <si>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</si>
  <si>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</si>
  <si>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</si>
  <si>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</si>
  <si>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</si>
  <si>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</si>
  <si>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</si>
  <si>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</si>
  <si>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</si>
  <si>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</si>
  <si>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</si>
  <si>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</si>
  <si>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</si>
  <si>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</si>
  <si>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</si>
  <si>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</si>
  <si>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</si>
  <si>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</si>
  <si>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</si>
  <si>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</si>
  <si>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</si>
  <si>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</si>
  <si>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</si>
  <si>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</si>
  <si>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</si>
  <si>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</si>
  <si>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</si>
  <si>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</si>
  <si>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</si>
  <si>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</si>
  <si>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</si>
  <si>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</si>
  <si>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</si>
  <si>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</si>
  <si>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</si>
  <si>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</si>
  <si>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</si>
  <si>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</si>
  <si>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</si>
  <si>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</si>
  <si>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</si>
  <si>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</si>
  <si>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</si>
  <si>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</si>
  <si>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</si>
  <si>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</si>
  <si>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</si>
  <si>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</si>
  <si>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</si>
  <si>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</si>
  <si>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</si>
  <si>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</si>
  <si>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</si>
  <si>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</si>
  <si>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</si>
  <si>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</si>
  <si>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</si>
  <si>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</si>
  <si>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</si>
  <si>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</si>
  <si>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</si>
  <si>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</si>
  <si>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</si>
  <si>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</si>
  <si>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</si>
  <si>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</si>
  <si>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</si>
  <si>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</si>
  <si>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</si>
  <si>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</si>
  <si>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</si>
  <si>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</si>
  <si>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</si>
  <si>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</si>
  <si>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</si>
  <si>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</si>
  <si>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</si>
  <si>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</si>
  <si>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</si>
  <si>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</si>
  <si>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</si>
  <si>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</si>
  <si>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</si>
  <si>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</si>
  <si>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</si>
  <si>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</si>
  <si>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</si>
  <si>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</si>
  <si>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</si>
  <si>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</si>
  <si>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</si>
  <si>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</si>
  <si>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</si>
  <si>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</si>
  <si>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</si>
  <si>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</si>
  <si>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</si>
  <si>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</si>
  <si>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</si>
  <si>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</si>
  <si>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</si>
  <si>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</si>
  <si>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</si>
  <si>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</si>
  <si>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</si>
  <si>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</si>
  <si>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</si>
  <si>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</si>
  <si>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</si>
  <si>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</si>
  <si>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</si>
  <si>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</si>
  <si>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</si>
  <si>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</si>
  <si>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</si>
  <si>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</si>
  <si>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</si>
  <si>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</si>
  <si>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</si>
  <si>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</si>
  <si>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</si>
  <si>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</si>
  <si>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</si>
  <si>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</si>
  <si>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</si>
  <si>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</si>
  <si>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</si>
  <si>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</si>
  <si>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</si>
  <si>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</si>
  <si>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</si>
  <si>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</si>
  <si>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</si>
  <si>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</si>
  <si>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</si>
  <si>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</si>
  <si>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</si>
  <si>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</si>
  <si>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</si>
  <si>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</si>
  <si>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</si>
  <si>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</si>
  <si>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</si>
  <si>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</si>
  <si>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</si>
  <si>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</si>
  <si>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</si>
  <si>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</si>
  <si>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</si>
  <si>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</si>
  <si>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</si>
  <si>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</si>
  <si>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</si>
  <si>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</si>
  <si>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</si>
  <si>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</si>
  <si>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</si>
  <si>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</si>
  <si>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</si>
  <si>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</si>
  <si>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</si>
  <si>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</si>
  <si>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</si>
  <si>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</si>
  <si>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</si>
  <si>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</si>
  <si>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</si>
  <si>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</si>
  <si>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</si>
  <si>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</si>
  <si>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</si>
  <si>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</si>
  <si>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</si>
  <si>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</si>
  <si>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</si>
  <si>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</si>
  <si>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</si>
  <si>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</si>
  <si>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</si>
  <si>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</si>
  <si>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</si>
  <si>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</si>
  <si>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</si>
  <si>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</si>
  <si>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</si>
  <si>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</si>
  <si>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</si>
  <si>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</si>
  <si>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</si>
  <si>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</si>
  <si>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</si>
  <si>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</si>
  <si>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</si>
  <si>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</si>
  <si>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</si>
  <si>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</si>
  <si>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</si>
  <si>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</si>
  <si>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</si>
  <si>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</si>
  <si>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</si>
  <si>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</si>
  <si>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</si>
  <si>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</si>
  <si>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</si>
  <si>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</si>
  <si>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</si>
  <si>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</si>
  <si>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</si>
  <si>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</si>
  <si>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</si>
  <si>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</si>
  <si>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</si>
  <si>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</si>
  <si>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</si>
  <si>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</si>
  <si>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</si>
  <si>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</si>
  <si>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</si>
  <si>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</si>
  <si>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</si>
  <si>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</si>
  <si>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</si>
  <si>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</si>
  <si>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</si>
  <si>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</si>
  <si>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</si>
  <si>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</si>
  <si>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</si>
  <si>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</si>
  <si>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</si>
  <si>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</si>
  <si>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</si>
  <si>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</si>
  <si>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</si>
  <si>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</si>
  <si>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</si>
  <si>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</si>
  <si>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</si>
  <si>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</si>
  <si>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</si>
  <si>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</si>
  <si>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</si>
  <si>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</si>
  <si>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</si>
  <si>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</si>
  <si>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</si>
  <si>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</si>
  <si>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</si>
  <si>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</si>
  <si>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</si>
  <si>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</si>
  <si>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</si>
  <si>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</si>
  <si>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</si>
  <si>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</si>
  <si>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</si>
  <si>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</si>
  <si>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</si>
  <si>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</si>
  <si>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</si>
  <si>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</si>
  <si>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</si>
  <si>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</si>
  <si>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</si>
  <si>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</si>
  <si>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</si>
  <si>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</si>
  <si>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</si>
  <si>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</si>
  <si>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</si>
  <si>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</si>
  <si>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</si>
  <si>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</si>
  <si>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</si>
  <si>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</si>
  <si>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</si>
  <si>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</si>
  <si>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</si>
  <si>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</si>
  <si>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</si>
  <si>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</si>
  <si>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</si>
  <si>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</si>
  <si>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</si>
  <si>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</si>
  <si>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</si>
  <si>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</si>
  <si>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</si>
  <si>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</si>
  <si>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</si>
  <si>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</si>
  <si>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</si>
  <si>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</si>
  <si>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</si>
  <si>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</si>
  <si>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</si>
  <si>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</si>
  <si>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</si>
  <si>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</si>
  <si>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</si>
  <si>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</si>
  <si>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</si>
  <si>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</si>
  <si>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</si>
  <si>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</si>
  <si>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</si>
  <si>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</si>
  <si>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</si>
  <si>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</si>
  <si>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</si>
  <si>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</si>
  <si>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</si>
  <si>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</si>
  <si>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</si>
  <si>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</si>
  <si>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</si>
  <si>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</si>
  <si>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</si>
  <si>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</si>
  <si>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</si>
  <si>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</si>
  <si>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</si>
  <si>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</si>
  <si>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</si>
  <si>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</si>
  <si>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</si>
  <si>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</si>
  <si>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</si>
  <si>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</si>
  <si>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</si>
  <si>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</si>
  <si>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</si>
  <si>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</si>
  <si>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</si>
  <si>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</si>
  <si>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</si>
  <si>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</si>
  <si>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</si>
  <si>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</si>
  <si>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</si>
  <si>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</si>
  <si>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</si>
  <si>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</si>
  <si>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</si>
  <si>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</si>
  <si>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</si>
  <si>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</si>
  <si>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</si>
  <si>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</si>
  <si>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</si>
  <si>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</si>
  <si>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</si>
  <si>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</si>
  <si>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</si>
  <si>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</si>
  <si>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</si>
  <si>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</si>
  <si>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</si>
  <si>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</si>
  <si>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</si>
  <si>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</si>
  <si>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</si>
  <si>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</si>
  <si>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</si>
  <si>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</si>
  <si>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</si>
  <si>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</si>
  <si>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</si>
  <si>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</si>
  <si>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</si>
  <si>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</si>
  <si>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</si>
  <si>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</si>
  <si>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</si>
  <si>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</si>
  <si>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</si>
  <si>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</si>
  <si>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</si>
  <si>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</si>
  <si>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</si>
  <si>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</si>
  <si>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</si>
  <si>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</si>
  <si>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</si>
  <si>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</si>
  <si>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</si>
  <si>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</si>
  <si>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</si>
  <si>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</si>
  <si>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</si>
  <si>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</si>
  <si>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</si>
  <si>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</si>
  <si>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</si>
  <si>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</si>
  <si>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</si>
  <si>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</si>
  <si>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</si>
  <si>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</si>
  <si>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</si>
  <si>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</si>
  <si>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</si>
  <si>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</si>
  <si>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</si>
  <si>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</si>
  <si>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</si>
  <si>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</si>
  <si>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</si>
  <si>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</si>
  <si>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</si>
  <si>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</si>
  <si>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</si>
  <si>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</si>
  <si>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</si>
  <si>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</si>
  <si>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</si>
  <si>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</si>
  <si>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</si>
  <si>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</si>
  <si>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</si>
  <si>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</si>
  <si>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</si>
  <si>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</si>
  <si>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</si>
  <si>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</si>
  <si>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</si>
  <si>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</si>
  <si>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</si>
  <si>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</si>
  <si>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</si>
  <si>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</si>
  <si>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</si>
  <si>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</si>
  <si>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</si>
  <si>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</si>
  <si>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</si>
  <si>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</si>
  <si>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</si>
  <si>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</si>
  <si>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</si>
  <si>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</si>
  <si>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</si>
  <si>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</si>
  <si>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</si>
  <si>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</si>
  <si>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</si>
  <si>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</si>
  <si>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</si>
  <si>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</si>
  <si>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</si>
  <si>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</si>
  <si>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</si>
  <si>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</si>
  <si>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</si>
  <si>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</si>
  <si>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</si>
  <si>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</si>
  <si>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</si>
  <si>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</si>
  <si>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</si>
  <si>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</si>
  <si>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</si>
  <si>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</si>
  <si>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</si>
  <si>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</si>
  <si>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</si>
  <si>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</si>
  <si>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</si>
  <si>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</si>
  <si>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</si>
  <si>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</si>
  <si>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</si>
  <si>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</si>
  <si>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</si>
  <si>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</si>
  <si>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</si>
  <si>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</si>
  <si>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</si>
  <si>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</si>
  <si>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</si>
  <si>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</si>
  <si>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</si>
  <si>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</si>
  <si>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</si>
  <si>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</si>
  <si>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</si>
  <si>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</si>
  <si>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</si>
  <si>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</si>
  <si>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</si>
  <si>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</si>
  <si>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</si>
  <si>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</si>
  <si>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</si>
  <si>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</si>
  <si>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</si>
  <si>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</si>
  <si>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</si>
  <si>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</si>
  <si>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</si>
  <si>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</si>
  <si>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</si>
  <si>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</si>
  <si>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</si>
  <si>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</si>
  <si>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</si>
  <si>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</si>
  <si>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</si>
  <si>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</si>
  <si>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</si>
  <si>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</si>
  <si>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</si>
  <si>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</si>
  <si>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</si>
  <si>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</si>
  <si>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</si>
  <si>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</si>
  <si>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</si>
  <si>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</si>
  <si>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</si>
  <si>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</si>
  <si>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</si>
  <si>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</si>
  <si>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</si>
  <si>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</si>
  <si>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</si>
  <si>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</si>
  <si>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</si>
  <si>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</si>
  <si>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</si>
  <si>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</si>
  <si>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</si>
  <si>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</si>
  <si>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</si>
  <si>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</si>
  <si>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</si>
  <si>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</si>
  <si>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</si>
  <si>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</si>
  <si>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</si>
  <si>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</si>
  <si>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</si>
  <si>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</si>
  <si>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</si>
  <si>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</si>
  <si>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</si>
  <si>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</si>
  <si>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</si>
  <si>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</si>
  <si>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</si>
  <si>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</si>
  <si>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</si>
  <si>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</si>
  <si>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</si>
  <si>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</si>
  <si>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</si>
  <si>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</si>
  <si>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</si>
  <si>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</si>
  <si>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</si>
  <si>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</si>
  <si>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</si>
  <si>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</si>
  <si>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</si>
  <si>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</si>
  <si>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</si>
  <si>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</si>
  <si>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</si>
  <si>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</si>
  <si>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</si>
  <si>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</si>
  <si>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</si>
  <si>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</si>
  <si>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</si>
  <si>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</si>
  <si>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</si>
  <si>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</si>
  <si>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</si>
  <si>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</si>
  <si>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</si>
  <si>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</si>
  <si>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</si>
  <si>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</si>
  <si>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</si>
  <si>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</si>
  <si>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</si>
  <si>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</si>
  <si>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</si>
  <si>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</si>
  <si>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</si>
  <si>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</si>
  <si>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</si>
  <si>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</si>
  <si>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</si>
  <si>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</si>
  <si>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</si>
  <si>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</si>
  <si>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</si>
  <si>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</si>
  <si>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</si>
  <si>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</si>
  <si>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</si>
  <si>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</si>
  <si>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</si>
  <si>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</si>
  <si>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</si>
  <si>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</si>
  <si>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</si>
  <si>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</si>
  <si>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</si>
  <si>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</si>
  <si>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</si>
  <si>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</si>
  <si>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</si>
  <si>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</si>
  <si>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</si>
  <si>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</si>
  <si>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</si>
  <si>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</si>
  <si>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</si>
  <si>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</si>
  <si>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</si>
  <si>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</si>
  <si>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</si>
  <si>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</si>
  <si>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</si>
  <si>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</si>
  <si>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</si>
  <si>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</si>
  <si>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</si>
  <si>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</si>
  <si>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</si>
  <si>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</si>
  <si>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</si>
  <si>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</si>
  <si>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</si>
  <si>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</si>
  <si>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</si>
  <si>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</si>
  <si>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</si>
  <si>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</si>
  <si>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</si>
  <si>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</si>
  <si>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</si>
  <si>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</si>
  <si>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</si>
  <si>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</si>
  <si>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</si>
  <si>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</si>
  <si>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</si>
  <si>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</si>
  <si>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</si>
  <si>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</si>
  <si>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</si>
  <si>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</si>
  <si>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</si>
  <si>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</si>
  <si>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</si>
  <si>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</si>
  <si>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</si>
  <si>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</si>
  <si>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</si>
  <si>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</si>
  <si>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</si>
  <si>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</si>
  <si>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</si>
  <si>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</si>
  <si>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</si>
  <si>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</si>
  <si>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</si>
  <si>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</si>
  <si>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</si>
  <si>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</si>
  <si>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</si>
  <si>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</si>
  <si>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</si>
  <si>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</si>
  <si>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</si>
  <si>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</si>
  <si>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</si>
  <si>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</si>
  <si>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</si>
  <si>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</si>
  <si>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</si>
  <si>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</si>
  <si>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</si>
  <si>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</si>
  <si>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</si>
  <si>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</si>
  <si>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</si>
  <si>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</si>
  <si>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</si>
  <si>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</si>
  <si>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</si>
  <si>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</si>
  <si>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</si>
  <si>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</si>
  <si>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</si>
  <si>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</si>
  <si>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</si>
  <si>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</si>
  <si>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</si>
  <si>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</si>
  <si>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</si>
  <si>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</si>
  <si>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</si>
  <si>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</si>
  <si>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</si>
  <si>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</si>
  <si>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</si>
  <si>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</si>
  <si>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</si>
  <si>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</si>
  <si>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</si>
  <si>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</si>
  <si>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</si>
  <si>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</si>
  <si>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</si>
  <si>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</si>
  <si>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</si>
  <si>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</si>
  <si>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</si>
  <si>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</si>
  <si>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</si>
  <si>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</si>
  <si>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</si>
  <si>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</si>
  <si>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</si>
  <si>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</si>
  <si>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</si>
  <si>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</si>
  <si>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</si>
  <si>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</si>
  <si>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</si>
  <si>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</si>
  <si>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</si>
  <si>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</si>
  <si>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</si>
  <si>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</si>
  <si>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</si>
  <si>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</si>
  <si>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</si>
  <si>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</si>
  <si>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</si>
  <si>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</si>
  <si>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</si>
  <si>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</si>
  <si>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</si>
  <si>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</si>
  <si>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</si>
  <si>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</si>
  <si>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</si>
  <si>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</si>
  <si>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</si>
  <si>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</si>
  <si>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</si>
  <si>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</si>
  <si>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</si>
  <si>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</si>
  <si>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</si>
  <si>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</si>
  <si>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</si>
  <si>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</si>
  <si>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</si>
  <si>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</si>
  <si>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</si>
  <si>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</si>
  <si>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</si>
  <si>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</si>
  <si>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</si>
  <si>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</si>
  <si>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</si>
  <si>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</si>
  <si>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</si>
  <si>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</si>
  <si>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</si>
  <si>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</si>
  <si>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</si>
  <si>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</si>
  <si>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</si>
  <si>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</si>
  <si>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</si>
  <si>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</si>
  <si>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</si>
  <si>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</si>
  <si>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</si>
  <si>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</si>
  <si>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</si>
  <si>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</si>
  <si>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</si>
  <si>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</si>
  <si>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</si>
  <si>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</si>
  <si>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</si>
  <si>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</si>
  <si>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</si>
  <si>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</si>
  <si>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</si>
  <si>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</si>
  <si>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</si>
  <si>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</si>
  <si>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</si>
  <si>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</si>
  <si>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</si>
  <si>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</si>
  <si>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</si>
  <si>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</si>
  <si>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</si>
  <si>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</si>
  <si>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</si>
  <si>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</si>
  <si>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</si>
  <si>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</si>
  <si>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</si>
  <si>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</si>
  <si>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</si>
  <si>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</si>
  <si>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</si>
  <si>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</si>
  <si>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</si>
  <si>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</si>
  <si>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</si>
  <si>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</si>
  <si>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</si>
  <si>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</si>
  <si>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</si>
  <si>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</si>
  <si>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</si>
  <si>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</si>
  <si>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</si>
  <si>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</si>
  <si>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</si>
  <si>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</si>
  <si>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</si>
  <si>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</si>
  <si>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</si>
  <si>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</si>
  <si>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</si>
  <si>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</si>
  <si>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</si>
  <si>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</si>
  <si>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</si>
  <si>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</si>
  <si>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</si>
  <si>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</si>
  <si>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</si>
  <si>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</si>
  <si>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</si>
  <si>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</si>
  <si>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</si>
  <si>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</si>
  <si>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</si>
  <si>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</si>
  <si>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</si>
  <si>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</si>
  <si>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</si>
  <si>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</si>
  <si>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</si>
  <si>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</si>
  <si>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</si>
  <si>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</si>
  <si>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</si>
  <si>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</si>
  <si>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</si>
  <si>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</si>
  <si>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</si>
  <si>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</si>
  <si>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</si>
  <si>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</si>
  <si>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</si>
  <si>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</si>
  <si>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</si>
  <si>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</si>
  <si>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</si>
  <si>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</si>
  <si>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</si>
  <si>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</si>
  <si>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</si>
  <si>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</si>
  <si>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</si>
  <si>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</si>
  <si>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</si>
  <si>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</si>
  <si>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</si>
  <si>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</si>
  <si>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</si>
  <si>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</si>
  <si>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</si>
  <si>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</si>
  <si>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</si>
  <si>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</si>
  <si>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</si>
  <si>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</si>
  <si>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</si>
  <si>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</si>
  <si>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</si>
  <si>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</si>
  <si>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</si>
  <si>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</si>
  <si>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</si>
  <si>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</si>
  <si>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</si>
  <si>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</si>
  <si>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</si>
  <si>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</si>
  <si>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</si>
  <si>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</si>
  <si>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</si>
  <si>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</si>
  <si>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</si>
  <si>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</si>
  <si>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</si>
  <si>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</si>
  <si>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</si>
  <si>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</si>
  <si>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</si>
  <si>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</si>
  <si>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</si>
  <si>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</si>
  <si>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</si>
  <si>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</si>
  <si>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</si>
  <si>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</si>
  <si>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</si>
  <si>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</si>
  <si>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</si>
  <si>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</si>
  <si>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</si>
  <si>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</si>
  <si>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</si>
  <si>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</si>
  <si>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</si>
  <si>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</si>
  <si>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</si>
  <si>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</si>
  <si>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</si>
  <si>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</si>
  <si>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</si>
  <si>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</si>
  <si>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</si>
  <si>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</si>
  <si>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</si>
  <si>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</si>
  <si>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</si>
  <si>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</si>
  <si>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</si>
  <si>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</si>
  <si>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</si>
  <si>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</si>
  <si>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</si>
  <si>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</si>
  <si>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</si>
  <si>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</si>
  <si>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</si>
  <si>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</si>
  <si>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</si>
  <si>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</si>
  <si>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</si>
  <si>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</si>
  <si>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</si>
  <si>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</si>
  <si>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</si>
  <si>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</si>
  <si>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</si>
  <si>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</si>
  <si>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</si>
  <si>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</si>
  <si>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</si>
  <si>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</si>
  <si>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</si>
  <si>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</si>
  <si>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</si>
  <si>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</si>
  <si>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</si>
  <si>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</si>
  <si>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</si>
  <si>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</si>
  <si>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</si>
  <si>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</si>
  <si>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</si>
  <si>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</si>
  <si>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</si>
  <si>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</si>
  <si>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</si>
  <si>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</si>
  <si>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</si>
  <si>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</si>
  <si>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</si>
  <si>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</si>
  <si>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</si>
  <si>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</si>
  <si>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</si>
  <si>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</si>
  <si>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</si>
  <si>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</si>
  <si>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</si>
  <si>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</si>
  <si>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</si>
  <si>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</si>
  <si>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</si>
  <si>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</si>
  <si>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</si>
  <si>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</si>
  <si>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</si>
  <si>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</si>
  <si>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</si>
  <si>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</si>
  <si>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</si>
  <si>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</si>
  <si>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</si>
  <si>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</si>
  <si>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</si>
  <si>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</si>
  <si>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</si>
  <si>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</si>
  <si>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</si>
  <si>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</si>
  <si>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</si>
  <si>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</si>
  <si>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</si>
  <si>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</si>
  <si>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</si>
  <si>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</si>
  <si>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</si>
  <si>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</si>
  <si>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</si>
  <si>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</si>
  <si>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</si>
  <si>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</si>
  <si>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</si>
  <si>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</si>
  <si>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</si>
  <si>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</si>
  <si>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</si>
  <si>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</si>
  <si>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</si>
  <si>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</si>
  <si>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</si>
  <si>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</si>
  <si>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</si>
  <si>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</si>
  <si>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</si>
  <si>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</si>
  <si>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</si>
  <si>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</si>
  <si>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</si>
  <si>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</si>
  <si>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</si>
  <si>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</si>
  <si>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</si>
  <si>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</si>
  <si>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</si>
  <si>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</si>
  <si>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</si>
  <si>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</si>
  <si>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</si>
  <si>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</si>
  <si>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</si>
  <si>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</si>
  <si>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</si>
  <si>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</si>
  <si>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</si>
  <si>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</si>
  <si>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</si>
  <si>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</si>
  <si>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</si>
  <si>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</si>
  <si>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</si>
  <si>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</si>
  <si>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</si>
  <si>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</si>
  <si>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</si>
  <si>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</si>
  <si>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</si>
  <si>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</si>
  <si>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</si>
  <si>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</si>
  <si>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</si>
  <si>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</si>
  <si>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</si>
  <si>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</si>
  <si>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</si>
  <si>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</si>
  <si>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</si>
  <si>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</si>
  <si>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</si>
  <si>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</si>
  <si>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</si>
  <si>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</si>
  <si>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</si>
  <si>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</si>
  <si>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</si>
  <si>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</si>
  <si>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</si>
  <si>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</si>
  <si>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</si>
  <si>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</si>
  <si>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</si>
  <si>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</si>
  <si>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</si>
  <si>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</si>
  <si>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</si>
  <si>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</si>
  <si>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</si>
  <si>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</si>
  <si>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</si>
  <si>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</si>
  <si>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</si>
  <si>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</si>
  <si>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</si>
  <si>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</si>
  <si>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</si>
  <si>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</si>
  <si>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</si>
  <si>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</si>
  <si>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</si>
  <si>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</si>
  <si>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</si>
  <si>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</si>
  <si>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</si>
  <si>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</si>
  <si>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</si>
  <si>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</si>
  <si>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</si>
  <si>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</si>
  <si>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</si>
  <si>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</si>
  <si>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</si>
  <si>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</si>
  <si>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</si>
  <si>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</si>
  <si>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</si>
  <si>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</si>
  <si>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</si>
  <si>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</si>
  <si>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</si>
  <si>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</si>
  <si>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</si>
  <si>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</si>
  <si>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</si>
  <si>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</si>
  <si>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</si>
  <si>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</si>
  <si>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</si>
  <si>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</si>
  <si>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</si>
  <si>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</si>
  <si>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</si>
  <si>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</si>
  <si>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</si>
  <si>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</si>
  <si>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</si>
  <si>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</si>
  <si>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</si>
  <si>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</si>
  <si>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</si>
  <si>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</si>
  <si>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</si>
  <si>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</si>
  <si>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</si>
  <si>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</si>
  <si>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</si>
  <si>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</si>
  <si>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</si>
  <si>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</si>
  <si>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</si>
  <si>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</si>
  <si>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</si>
  <si>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</si>
  <si>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</si>
  <si>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</si>
  <si>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</si>
  <si>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</si>
  <si>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</si>
  <si>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</si>
  <si>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</si>
  <si>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</si>
  <si>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</si>
  <si>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</si>
  <si>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</si>
  <si>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</si>
  <si>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</si>
  <si>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</si>
  <si>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</si>
  <si>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</si>
  <si>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</si>
  <si>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</si>
  <si>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</si>
  <si>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</si>
  <si>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</si>
  <si>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</si>
  <si>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</si>
  <si>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</si>
  <si>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</si>
  <si>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</si>
  <si>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</si>
  <si>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</si>
  <si>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</si>
  <si>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</si>
  <si>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</si>
  <si>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</si>
  <si>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</si>
  <si>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</si>
  <si>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</si>
  <si>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</si>
  <si>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</si>
  <si>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</si>
  <si>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</si>
  <si>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</si>
  <si>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</si>
  <si>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</si>
  <si>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</si>
  <si>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</si>
  <si>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</si>
  <si>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</si>
  <si>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</si>
  <si>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</si>
  <si>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</si>
  <si>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</si>
  <si>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</si>
  <si>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</si>
  <si>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</si>
  <si>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</si>
  <si>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</si>
  <si>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</si>
  <si>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</si>
  <si>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</si>
  <si>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</si>
  <si>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</si>
  <si>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</si>
  <si>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</si>
  <si>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</si>
  <si>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</si>
  <si>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</si>
  <si>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</si>
  <si>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</si>
  <si>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</si>
  <si>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</si>
  <si>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</si>
  <si>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</si>
  <si>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</si>
  <si>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</si>
  <si>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</si>
  <si>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</si>
  <si>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</si>
  <si>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</si>
  <si>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</si>
  <si>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</si>
  <si>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</si>
  <si>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</si>
  <si>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</si>
  <si>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</si>
  <si>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</si>
  <si>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</si>
  <si>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</si>
  <si>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</si>
  <si>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</si>
  <si>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</si>
  <si>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</si>
  <si>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</si>
  <si>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</si>
  <si>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</si>
  <si>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</si>
  <si>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</si>
  <si>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</si>
  <si>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</si>
  <si>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</si>
  <si>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</si>
  <si>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</si>
  <si>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</si>
  <si>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</si>
  <si>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</si>
  <si>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</si>
  <si>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</si>
  <si>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</si>
  <si>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</si>
  <si>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</si>
  <si>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</si>
  <si>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</si>
  <si>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</si>
  <si>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</si>
  <si>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</si>
  <si>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</si>
  <si>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</si>
  <si>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</si>
  <si>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</si>
  <si>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</si>
  <si>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</si>
  <si>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</si>
  <si>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</si>
  <si>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</si>
  <si>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</si>
  <si>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</si>
  <si>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</si>
  <si>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</si>
  <si>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</si>
  <si>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</si>
  <si>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</si>
  <si>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</si>
  <si>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</si>
  <si>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</si>
  <si>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</si>
  <si>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</si>
  <si>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</si>
  <si>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</si>
  <si>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</si>
  <si>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</si>
  <si>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</si>
  <si>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</si>
  <si>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</si>
  <si>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</si>
  <si>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</si>
  <si>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</si>
  <si>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</si>
  <si>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</si>
  <si>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</si>
  <si>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</si>
  <si>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</si>
  <si>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</si>
  <si>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</si>
  <si>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</si>
  <si>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</si>
  <si>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</si>
  <si>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</si>
  <si>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</si>
  <si>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</si>
  <si>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</si>
  <si>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</si>
  <si>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</si>
  <si>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</si>
  <si>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</si>
  <si>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</si>
  <si>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</si>
  <si>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</si>
  <si>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</si>
  <si>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</si>
  <si>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</si>
  <si>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</si>
  <si>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</si>
  <si>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</si>
  <si>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</si>
  <si>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</si>
  <si>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</si>
  <si>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</si>
  <si>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</si>
  <si>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</si>
  <si>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</si>
  <si>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</si>
  <si>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</si>
  <si>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</si>
  <si>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</si>
  <si>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</si>
  <si>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</si>
  <si>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</si>
  <si>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</si>
  <si>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</si>
  <si>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</si>
  <si>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</si>
  <si>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</si>
  <si>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</si>
  <si>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</si>
  <si>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</si>
  <si>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</si>
  <si>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</si>
  <si>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</si>
  <si>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</si>
  <si>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</si>
  <si>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</si>
  <si>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</si>
  <si>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</si>
  <si>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</si>
  <si>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</si>
  <si>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</si>
  <si>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</si>
  <si>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</si>
  <si>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</si>
  <si>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</si>
  <si>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</si>
  <si>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</si>
  <si>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</si>
  <si>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</si>
  <si>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</si>
  <si>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</si>
  <si>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</si>
  <si>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</si>
  <si>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</si>
  <si>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</si>
  <si>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</si>
  <si>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</si>
  <si>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</si>
  <si>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</si>
  <si>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</si>
  <si>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</si>
  <si>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</si>
  <si>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</si>
  <si>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</si>
  <si>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</si>
  <si>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</si>
  <si>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</si>
  <si>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</si>
  <si>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</si>
  <si>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</si>
  <si>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</si>
  <si>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</si>
  <si>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</si>
  <si>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</si>
  <si>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</si>
  <si>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</si>
  <si>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</si>
  <si>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</si>
  <si>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</si>
  <si>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</si>
  <si>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</si>
  <si>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</si>
  <si>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</si>
  <si>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</si>
  <si>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</si>
  <si>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</si>
  <si>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</si>
  <si>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</si>
  <si>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</si>
  <si>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</si>
  <si>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</si>
  <si>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</si>
  <si>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</si>
  <si>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</si>
  <si>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</si>
  <si>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</si>
  <si>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</si>
  <si>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</si>
  <si>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</si>
  <si>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</si>
  <si>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</si>
  <si>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</si>
  <si>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</si>
  <si>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</si>
  <si>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</si>
  <si>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</si>
  <si>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</si>
  <si>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</si>
  <si>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</si>
  <si>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</si>
  <si>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</si>
  <si>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</si>
  <si>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</si>
  <si>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</si>
  <si>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</si>
  <si>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</si>
  <si>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</si>
  <si>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</si>
  <si>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</si>
  <si>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</si>
  <si>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</si>
  <si>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</si>
  <si>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</si>
  <si>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</si>
  <si>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</si>
  <si>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</si>
  <si>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</si>
  <si>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</si>
  <si>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</si>
  <si>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</si>
  <si>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</si>
  <si>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</si>
  <si>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</si>
  <si>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</si>
  <si>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</si>
  <si>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</si>
  <si>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</si>
  <si>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</si>
  <si>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</si>
  <si>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</si>
  <si>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</si>
  <si>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</si>
  <si>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</si>
  <si>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</si>
  <si>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</si>
  <si>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</si>
  <si>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</si>
  <si>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</si>
  <si>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</si>
  <si>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</si>
  <si>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</si>
  <si>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</si>
  <si>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</si>
  <si>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</si>
  <si>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</si>
  <si>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</si>
  <si>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</si>
  <si>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</si>
  <si>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</si>
  <si>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</si>
  <si>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</si>
  <si>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</si>
  <si>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</si>
  <si>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</si>
  <si>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</si>
  <si>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</si>
  <si>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</si>
  <si>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</si>
  <si>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</si>
  <si>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</si>
  <si>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</si>
  <si>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</si>
  <si>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</si>
  <si>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</si>
  <si>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</si>
  <si>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</si>
  <si>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</si>
  <si>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</si>
  <si>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</si>
  <si>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</si>
  <si>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</si>
  <si>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</si>
  <si>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</si>
  <si>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</si>
  <si>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</si>
  <si>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</si>
  <si>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</si>
  <si>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</si>
  <si>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</si>
  <si>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</si>
  <si>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</si>
  <si>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</si>
  <si>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</si>
  <si>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</si>
  <si>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</si>
  <si>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</si>
  <si>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</si>
  <si>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</si>
  <si>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</si>
  <si>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</si>
  <si>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</si>
  <si>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</si>
  <si>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</si>
  <si>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</si>
  <si>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</si>
  <si>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</si>
  <si>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</si>
  <si>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</si>
  <si>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</si>
  <si>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</si>
  <si>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</si>
  <si>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</si>
  <si>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</si>
  <si>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</si>
  <si>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</si>
  <si>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</si>
  <si>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</si>
  <si>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</si>
  <si>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</si>
  <si>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</si>
  <si>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</si>
  <si>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</si>
  <si>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</si>
  <si>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</si>
  <si>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</si>
  <si>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</si>
  <si>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</si>
  <si>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</si>
  <si>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</si>
  <si>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</si>
  <si>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</si>
  <si>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</si>
  <si>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</si>
  <si>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</si>
  <si>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</si>
  <si>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</si>
  <si>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</si>
  <si>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</si>
  <si>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</si>
  <si>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</si>
  <si>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</si>
  <si>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</si>
  <si>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</si>
  <si>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</si>
  <si>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</si>
  <si>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</si>
  <si>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</si>
  <si>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</si>
  <si>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</si>
  <si>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</si>
  <si>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</si>
  <si>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</si>
  <si>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</si>
  <si>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</si>
  <si>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</si>
  <si>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</si>
  <si>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</si>
  <si>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</si>
  <si>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</si>
  <si>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</si>
  <si>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</si>
  <si>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</si>
  <si>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</si>
  <si>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</si>
  <si>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</si>
  <si>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</si>
  <si>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</si>
  <si>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</si>
  <si>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</si>
  <si>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</si>
  <si>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</si>
  <si>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</si>
  <si>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</si>
  <si>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</si>
  <si>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</si>
  <si>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</si>
  <si>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</si>
  <si>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</si>
  <si>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</si>
  <si>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</si>
  <si>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</si>
  <si>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</si>
  <si>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</si>
  <si>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</si>
  <si>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</si>
  <si>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</si>
  <si>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</si>
  <si>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</si>
  <si>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</si>
  <si>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</si>
  <si>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</si>
  <si>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</si>
  <si>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</si>
  <si>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</si>
  <si>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</si>
  <si>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</si>
  <si>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</si>
  <si>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</si>
  <si>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</si>
  <si>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</si>
  <si>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</si>
  <si>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</si>
  <si>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</si>
  <si>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</si>
  <si>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</si>
  <si>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</si>
  <si>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</si>
  <si>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</si>
  <si>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</si>
  <si>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</si>
  <si>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</si>
  <si>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</si>
  <si>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</si>
  <si>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</si>
  <si>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</si>
  <si>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</si>
  <si>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</si>
  <si>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</si>
  <si>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</si>
  <si>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</si>
  <si>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</si>
  <si>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</si>
  <si>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</si>
  <si>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</si>
  <si>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</si>
  <si>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</si>
  <si>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</si>
  <si>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</si>
  <si>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</si>
  <si>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</si>
  <si>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</si>
  <si>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</si>
  <si>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</si>
  <si>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</si>
  <si>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</si>
  <si>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</si>
  <si>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</si>
  <si>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</si>
  <si>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</si>
  <si>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</si>
  <si>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</si>
  <si>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</si>
  <si>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</si>
  <si>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</si>
  <si>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</si>
  <si>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</si>
  <si>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</si>
  <si>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</si>
  <si>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</si>
  <si>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</si>
  <si>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</si>
  <si>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</si>
  <si>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</si>
  <si>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</si>
  <si>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</si>
  <si>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</si>
  <si>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</si>
  <si>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</si>
  <si>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</si>
  <si>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</si>
  <si>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</si>
  <si>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</si>
  <si>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</si>
  <si>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</si>
  <si>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</si>
  <si>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</si>
  <si>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</si>
  <si>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</si>
  <si>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</si>
  <si>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</si>
  <si>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</si>
  <si>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</si>
  <si>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</si>
  <si>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</si>
  <si>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</si>
  <si>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</si>
  <si>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</si>
  <si>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</si>
  <si>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</si>
  <si>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</si>
  <si>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</si>
  <si>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</si>
  <si>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</si>
  <si>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</si>
  <si>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</si>
  <si>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</si>
  <si>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</si>
  <si>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</si>
  <si>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</si>
  <si>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</si>
  <si>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</si>
  <si>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</si>
  <si>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</si>
  <si>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</si>
  <si>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</si>
  <si>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</si>
  <si>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</si>
  <si>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</si>
  <si>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</si>
  <si>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</si>
  <si>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</si>
  <si>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</si>
  <si>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</si>
  <si>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</si>
  <si>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</si>
  <si>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</si>
  <si>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</si>
  <si>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</si>
  <si>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</si>
  <si>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</si>
  <si>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</si>
  <si>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</si>
  <si>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</si>
  <si>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</si>
  <si>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</si>
  <si>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</si>
  <si>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</si>
  <si>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</si>
  <si>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</si>
  <si>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</si>
  <si>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</si>
  <si>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</si>
  <si>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</si>
  <si>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</si>
  <si>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</si>
  <si>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</si>
  <si>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</si>
  <si>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</si>
  <si>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</si>
  <si>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</si>
  <si>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</si>
  <si>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</si>
  <si>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</si>
  <si>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</si>
  <si>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</si>
  <si>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</si>
  <si>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</si>
  <si>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</si>
  <si>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</si>
  <si>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</si>
  <si>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</si>
  <si>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</si>
  <si>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</si>
  <si>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</si>
  <si>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</si>
  <si>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</si>
  <si>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</si>
  <si>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</si>
  <si>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</si>
  <si>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</si>
  <si>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</si>
  <si>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</si>
  <si>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</si>
  <si>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</si>
  <si>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</si>
  <si>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</si>
  <si>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</si>
  <si>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</si>
  <si>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</si>
  <si>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</si>
  <si>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</si>
  <si>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</si>
  <si>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</si>
  <si>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</si>
  <si>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</si>
  <si>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</si>
  <si>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</si>
  <si>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</si>
  <si>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</si>
  <si>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</si>
  <si>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</si>
  <si>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</si>
  <si>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</si>
  <si>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</si>
  <si>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</si>
  <si>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</si>
  <si>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</si>
  <si>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</si>
  <si>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</si>
  <si>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</si>
  <si>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</si>
  <si>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</si>
  <si>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</si>
  <si>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</si>
  <si>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</si>
  <si>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</si>
  <si>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</si>
  <si>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</si>
  <si>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</si>
  <si>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</si>
  <si>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</si>
  <si>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</si>
  <si>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</si>
  <si>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</si>
  <si>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</si>
  <si>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</si>
  <si>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</si>
  <si>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</si>
  <si>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</si>
  <si>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</si>
  <si>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</si>
  <si>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</si>
  <si>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</si>
  <si>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</si>
  <si>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</si>
  <si>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</si>
  <si>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</si>
  <si>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</si>
  <si>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</si>
  <si>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</si>
  <si>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</si>
  <si>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</si>
  <si>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</si>
  <si>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</si>
  <si>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</si>
  <si>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</si>
  <si>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</si>
  <si>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</si>
  <si>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</si>
  <si>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</si>
  <si>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</si>
  <si>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</si>
  <si>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</si>
  <si>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</si>
  <si>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</si>
  <si>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</si>
  <si>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</si>
  <si>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</si>
  <si>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</si>
  <si>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</si>
  <si>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</si>
  <si>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</si>
  <si>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</si>
  <si>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</si>
  <si>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</si>
  <si>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</si>
  <si>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</si>
  <si>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</si>
  <si>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</si>
  <si>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</si>
  <si>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</si>
  <si>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</si>
  <si>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</si>
  <si>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</si>
  <si>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</si>
  <si>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</si>
  <si>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</si>
  <si>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</si>
  <si>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</si>
  <si>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</si>
  <si>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</si>
  <si>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</si>
  <si>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</si>
  <si>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</si>
  <si>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</si>
  <si>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</si>
  <si>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</si>
  <si>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</si>
  <si>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</si>
  <si>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</si>
  <si>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</si>
  <si>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</si>
  <si>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</si>
  <si>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</si>
  <si>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</si>
  <si>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</si>
  <si>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</si>
  <si>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</si>
  <si>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</si>
  <si>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</si>
  <si>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</si>
  <si>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</si>
  <si>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</si>
  <si>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</si>
  <si>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</si>
  <si>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</si>
  <si>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</si>
  <si>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</si>
  <si>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</si>
  <si>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</si>
  <si>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</si>
  <si>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</si>
  <si>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</si>
  <si>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</si>
  <si>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</si>
  <si>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</si>
  <si>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</si>
  <si>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</si>
  <si>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</si>
  <si>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</si>
  <si>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</si>
  <si>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</si>
  <si>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</si>
  <si>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</si>
  <si>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</si>
  <si>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</si>
  <si>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</si>
  <si>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</si>
  <si>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</si>
  <si>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</si>
  <si>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</si>
  <si>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</si>
  <si>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</si>
  <si>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</si>
  <si>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</si>
  <si>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</si>
  <si>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</si>
  <si>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</si>
  <si>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</si>
  <si>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</si>
  <si>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</si>
  <si>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</si>
  <si>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</si>
  <si>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</si>
  <si>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</si>
  <si>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</si>
  <si>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</si>
  <si>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</si>
  <si>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</si>
  <si>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</si>
  <si>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</si>
  <si>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</si>
  <si>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</si>
  <si>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</si>
  <si>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</si>
  <si>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</si>
  <si>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</si>
  <si>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</si>
  <si>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</si>
  <si>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</si>
  <si>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</si>
  <si>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</si>
  <si>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</si>
  <si>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</si>
  <si>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</si>
  <si>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</si>
  <si>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</si>
  <si>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</si>
  <si>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</si>
  <si>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</si>
  <si>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</si>
  <si>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</si>
  <si>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</si>
  <si>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</si>
  <si>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</si>
  <si>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</si>
  <si>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</si>
  <si>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</si>
  <si>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</si>
  <si>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</si>
  <si>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</si>
  <si>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</si>
  <si>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</si>
  <si>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</si>
  <si>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</si>
  <si>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</si>
  <si>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</si>
  <si>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</si>
  <si>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</si>
  <si>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</si>
  <si>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</si>
  <si>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</si>
  <si>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</si>
  <si>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</si>
  <si>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</si>
  <si>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</si>
  <si>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</si>
  <si>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</si>
  <si>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</si>
  <si>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</si>
  <si>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</si>
  <si>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</si>
  <si>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</si>
  <si>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</si>
  <si>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</si>
  <si>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</si>
  <si>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</si>
  <si>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</si>
  <si>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</si>
  <si>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</si>
  <si>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</si>
  <si>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</si>
  <si>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</si>
  <si>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</si>
  <si>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</si>
  <si>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</si>
  <si>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</si>
  <si>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</si>
  <si>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</si>
  <si>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</si>
  <si>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</si>
  <si>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</si>
  <si>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</si>
  <si>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</si>
  <si>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</si>
  <si>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</si>
  <si>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</si>
  <si>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</si>
  <si>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</si>
  <si>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</si>
  <si>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</si>
  <si>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</si>
  <si>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</si>
  <si>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</si>
  <si>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</si>
  <si>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</si>
  <si>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</si>
  <si>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</si>
  <si>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</si>
  <si>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</si>
  <si>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</si>
  <si>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</si>
  <si>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</si>
  <si>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</si>
  <si>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</si>
  <si>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</si>
  <si>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</si>
  <si>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</si>
  <si>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</si>
  <si>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</si>
  <si>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</si>
  <si>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</si>
  <si>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</si>
  <si>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</si>
  <si>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</si>
  <si>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</si>
  <si>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</si>
  <si>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</si>
  <si>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</si>
  <si>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</si>
  <si>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</si>
  <si>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</si>
  <si>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</si>
  <si>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</si>
  <si>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</si>
  <si>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</si>
  <si>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</si>
  <si>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</si>
  <si>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</si>
  <si>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</si>
  <si>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</si>
  <si>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</si>
  <si>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</si>
  <si>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</si>
  <si>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</si>
  <si>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</si>
  <si>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</si>
  <si>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</si>
  <si>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</si>
  <si>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</si>
  <si>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</si>
  <si>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</si>
  <si>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</si>
  <si>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</si>
  <si>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</si>
  <si>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</si>
  <si>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</si>
  <si>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</si>
  <si>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</si>
  <si>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</si>
  <si>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</si>
  <si>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</si>
  <si>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</si>
  <si>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</si>
  <si>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</si>
  <si>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</si>
  <si>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</si>
  <si>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</si>
  <si>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</si>
  <si>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</si>
  <si>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</si>
  <si>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</si>
  <si>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</si>
  <si>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</si>
  <si>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</si>
  <si>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</si>
  <si>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</si>
  <si>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</si>
  <si>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</si>
  <si>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</si>
  <si>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</si>
  <si>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</si>
  <si>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</si>
  <si>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</si>
  <si>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</si>
  <si>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</si>
  <si>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</si>
  <si>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</si>
  <si>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</si>
  <si>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</si>
  <si>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</si>
  <si>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</si>
  <si>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</si>
  <si>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</si>
  <si>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</si>
  <si>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</si>
  <si>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</si>
  <si>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</si>
  <si>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</si>
  <si>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</si>
  <si>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</si>
  <si>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</si>
  <si>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</si>
  <si>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</si>
  <si>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</si>
  <si>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</si>
  <si>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</si>
  <si>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</si>
  <si>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</si>
  <si>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</si>
  <si>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</si>
  <si>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</si>
  <si>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</si>
  <si>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</si>
  <si>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</si>
  <si>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</si>
  <si>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</si>
  <si>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</si>
  <si>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</si>
  <si>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</si>
  <si>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</si>
  <si>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</si>
  <si>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</si>
  <si>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</si>
  <si>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</si>
  <si>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</si>
  <si>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</si>
  <si>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</si>
  <si>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</si>
  <si>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</si>
  <si>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</si>
  <si>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</si>
  <si>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</si>
  <si>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</si>
  <si>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</si>
  <si>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</si>
  <si>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</si>
  <si>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</si>
  <si>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</si>
  <si>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</si>
  <si>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</si>
  <si>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</si>
  <si>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</si>
  <si>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</si>
  <si>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</si>
  <si>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</si>
  <si>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</si>
  <si>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</si>
  <si>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</si>
  <si>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</si>
  <si>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</si>
  <si>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</si>
  <si>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</si>
  <si>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</si>
  <si>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</si>
  <si>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</si>
  <si>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</si>
  <si>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</si>
  <si>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</si>
  <si>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</si>
  <si>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</si>
  <si>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</si>
  <si>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</si>
  <si>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</si>
  <si>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</si>
  <si>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</si>
  <si>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</si>
  <si>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</si>
  <si>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</si>
  <si>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</si>
  <si>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</si>
  <si>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</si>
  <si>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</si>
  <si>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</si>
  <si>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</si>
  <si>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</si>
  <si>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</si>
  <si>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</si>
  <si>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</si>
  <si>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</si>
  <si>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</si>
  <si>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</si>
  <si>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</si>
  <si>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</si>
  <si>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</si>
  <si>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</si>
  <si>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</si>
  <si>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</si>
  <si>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</si>
  <si>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</si>
  <si>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</si>
  <si>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</si>
  <si>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</si>
  <si>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</si>
  <si>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</si>
  <si>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</si>
  <si>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</si>
  <si>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</si>
  <si>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</si>
  <si>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</si>
  <si>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</si>
  <si>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</si>
  <si>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</si>
  <si>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</si>
  <si>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</si>
  <si>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</si>
  <si>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</si>
  <si>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</si>
  <si>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</si>
  <si>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</si>
  <si>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</si>
  <si>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</si>
  <si>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</si>
  <si>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</si>
  <si>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</si>
  <si>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</si>
  <si>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</si>
  <si>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</si>
  <si>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</si>
  <si>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</si>
  <si>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</si>
  <si>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</si>
  <si>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</si>
  <si>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</si>
  <si>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</si>
  <si>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</si>
  <si>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</si>
  <si>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</si>
  <si>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</si>
  <si>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</si>
  <si>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</si>
  <si>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</si>
  <si>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</si>
  <si>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</si>
  <si>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</si>
  <si>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</si>
  <si>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</si>
  <si>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</si>
  <si>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</si>
  <si>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</si>
  <si>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</si>
  <si>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</si>
  <si>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</si>
  <si>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</si>
  <si>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</si>
  <si>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</si>
  <si>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</si>
  <si>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</si>
  <si>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</si>
  <si>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</si>
  <si>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</si>
  <si>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</si>
  <si>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</si>
  <si>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</si>
  <si>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</si>
  <si>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</si>
  <si>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</si>
  <si>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</si>
  <si>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</si>
  <si>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</si>
  <si>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</si>
  <si>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</si>
  <si>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</si>
  <si>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</si>
  <si>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</si>
  <si>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</si>
  <si>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</si>
  <si>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</si>
  <si>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</si>
  <si>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</si>
  <si>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</si>
  <si>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</si>
  <si>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</si>
  <si>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</si>
  <si>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</si>
  <si>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</si>
  <si>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</si>
  <si>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</si>
  <si>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</si>
  <si>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</si>
  <si>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</si>
  <si>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</si>
  <si>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</si>
  <si>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</si>
  <si>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</si>
  <si>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</si>
  <si>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</si>
  <si>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</si>
  <si>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</si>
  <si>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</si>
  <si>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</si>
  <si>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</si>
  <si>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</si>
  <si>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</si>
  <si>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</si>
  <si>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</si>
  <si>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</si>
  <si>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</si>
  <si>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</si>
  <si>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</si>
  <si>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</si>
  <si>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</si>
  <si>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</si>
  <si>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</si>
  <si>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</si>
  <si>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</si>
  <si>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</si>
  <si>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</si>
  <si>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</si>
  <si>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</si>
  <si>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</si>
  <si>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</si>
  <si>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</si>
  <si>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</si>
  <si>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</si>
  <si>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</si>
  <si>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</si>
  <si>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</si>
  <si>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</si>
  <si>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</si>
  <si>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</si>
  <si>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</si>
  <si>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</si>
  <si>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</si>
  <si>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</si>
  <si>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</si>
  <si>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</si>
  <si>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</si>
  <si>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</si>
  <si>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</si>
  <si>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</si>
  <si>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</si>
  <si>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</si>
  <si>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</si>
  <si>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</si>
  <si>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</si>
  <si>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</si>
  <si>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</si>
  <si>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</si>
  <si>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</si>
  <si>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</si>
  <si>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</si>
  <si>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</si>
  <si>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</si>
  <si>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</si>
  <si>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</si>
  <si>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</si>
  <si>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</si>
  <si>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</si>
  <si>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</si>
  <si>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</si>
  <si>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</si>
  <si>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</si>
  <si>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</si>
  <si>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</si>
  <si>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</si>
  <si>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</si>
  <si>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</si>
  <si>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</si>
  <si>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</si>
  <si>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</si>
  <si>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</si>
  <si>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</si>
  <si>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</si>
  <si>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</si>
  <si>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</si>
  <si>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</si>
  <si>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</si>
  <si>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</si>
  <si>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</si>
  <si>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</si>
  <si>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</si>
  <si>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</si>
  <si>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</si>
  <si>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</si>
  <si>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</si>
  <si>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</si>
  <si>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</si>
  <si>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</si>
  <si>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</si>
  <si>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</si>
  <si>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</si>
  <si>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</si>
  <si>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</si>
  <si>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</si>
  <si>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</si>
  <si>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</si>
  <si>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</si>
  <si>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</si>
  <si>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</si>
  <si>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</si>
  <si>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</si>
  <si>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</si>
  <si>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</si>
  <si>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</si>
  <si>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</si>
  <si>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</si>
  <si>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</si>
  <si>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</si>
  <si>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</si>
  <si>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</si>
  <si>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</si>
  <si>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</si>
  <si>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</si>
  <si>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</si>
  <si>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</si>
  <si>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</si>
  <si>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</si>
  <si>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</si>
  <si>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</si>
  <si>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</si>
  <si>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</si>
  <si>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</si>
  <si>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</si>
  <si>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</si>
  <si>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</si>
  <si>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</si>
  <si>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</si>
  <si>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</si>
  <si>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</si>
  <si>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</si>
  <si>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</si>
  <si>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</si>
  <si>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</si>
  <si>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</si>
  <si>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</si>
  <si>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</si>
  <si>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</si>
  <si>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</si>
  <si>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</si>
  <si>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</si>
  <si>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</si>
  <si>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</si>
  <si>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</si>
  <si>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</si>
  <si>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</si>
  <si>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</si>
  <si>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</si>
  <si>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</si>
  <si>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</si>
  <si>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</si>
  <si>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</si>
  <si>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</si>
  <si>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</si>
  <si>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</si>
  <si>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</si>
  <si>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</si>
  <si>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</si>
  <si>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</si>
  <si>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</si>
  <si>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</si>
  <si>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</si>
  <si>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</si>
  <si>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</si>
  <si>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</si>
  <si>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</si>
  <si>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</si>
  <si>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</si>
  <si>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</si>
  <si>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</si>
  <si>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</si>
  <si>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</si>
  <si>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</si>
  <si>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</si>
  <si>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</si>
  <si>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</si>
  <si>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</si>
  <si>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</si>
  <si>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</si>
  <si>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</si>
  <si>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</si>
  <si>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</si>
  <si>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</si>
  <si>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</si>
  <si>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</si>
  <si>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</si>
  <si>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</si>
  <si>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</si>
  <si>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</si>
  <si>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</si>
  <si>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</si>
  <si>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</si>
  <si>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</si>
  <si>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</si>
  <si>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</si>
  <si>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</si>
  <si>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</si>
  <si>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</si>
  <si>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</si>
  <si>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</si>
  <si>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</si>
  <si>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</si>
  <si>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</si>
  <si>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</si>
  <si>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</si>
  <si>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</si>
  <si>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</si>
  <si>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</si>
  <si>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</si>
  <si>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</si>
  <si>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</si>
  <si>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</si>
  <si>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</si>
  <si>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</si>
  <si>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</si>
  <si>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</si>
  <si>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</si>
  <si>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</si>
  <si>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</si>
  <si>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</si>
  <si>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</si>
  <si>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</si>
  <si>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</si>
  <si>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</si>
  <si>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</si>
  <si>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</si>
  <si>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</si>
  <si>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</si>
  <si>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</si>
  <si>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</si>
  <si>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</si>
  <si>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</si>
  <si>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</si>
  <si>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</si>
  <si>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</si>
  <si>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</si>
  <si>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</si>
  <si>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</si>
  <si>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</si>
  <si>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</si>
  <si>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</si>
  <si>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</si>
  <si>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</si>
  <si>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</si>
  <si>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</si>
  <si>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</si>
  <si>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</si>
  <si>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</si>
  <si>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</si>
  <si>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</si>
  <si>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</si>
  <si>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</si>
  <si>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</si>
  <si>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</si>
  <si>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</si>
  <si>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</si>
  <si>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</si>
  <si>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</si>
  <si>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</si>
  <si>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</si>
  <si>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</si>
  <si>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</si>
  <si>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</si>
  <si>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</si>
  <si>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</si>
  <si>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</si>
  <si>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</si>
  <si>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</si>
  <si>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</si>
  <si>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</si>
  <si>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</si>
  <si>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</si>
  <si>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</si>
  <si>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</si>
  <si>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</si>
  <si>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</si>
  <si>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</si>
  <si>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</si>
  <si>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</si>
  <si>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</si>
  <si>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</si>
  <si>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</si>
  <si>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</si>
  <si>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</si>
  <si>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</si>
  <si>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</si>
  <si>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</si>
  <si>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</si>
  <si>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</si>
  <si>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</si>
  <si>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</si>
  <si>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</si>
  <si>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</si>
  <si>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</si>
  <si>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</si>
  <si>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</si>
  <si>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</si>
  <si>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</si>
  <si>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</si>
  <si>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</si>
  <si>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</si>
  <si>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</si>
  <si>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</si>
  <si>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</si>
  <si>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</si>
  <si>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</si>
  <si>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</si>
  <si>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</si>
  <si>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</si>
  <si>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</si>
  <si>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</si>
  <si>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</si>
  <si>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</si>
  <si>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</si>
  <si>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</si>
  <si>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</si>
  <si>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</si>
  <si>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</si>
  <si>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</si>
  <si>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</si>
  <si>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</si>
  <si>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</si>
  <si>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</si>
  <si>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</si>
  <si>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</si>
  <si>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</si>
  <si>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</si>
  <si>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</si>
  <si>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</si>
  <si>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</si>
  <si>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</si>
  <si>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</si>
  <si>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</si>
  <si>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</si>
  <si>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</si>
  <si>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</si>
  <si>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</si>
  <si>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</si>
  <si>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</si>
  <si>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</si>
  <si>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</si>
  <si>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</si>
  <si>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</si>
  <si>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</si>
  <si>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</si>
  <si>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</si>
  <si>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</si>
  <si>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</si>
  <si>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</si>
  <si>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</si>
  <si>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</si>
  <si>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</si>
  <si>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</si>
  <si>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</si>
  <si>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</si>
  <si>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</si>
  <si>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</si>
  <si>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</si>
  <si>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</si>
  <si>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</si>
  <si>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</si>
  <si>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</si>
  <si>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</si>
  <si>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</si>
  <si>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</si>
  <si>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</si>
  <si>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</si>
  <si>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</si>
  <si>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</si>
  <si>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</si>
  <si>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</si>
  <si>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</si>
  <si>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</si>
  <si>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</si>
  <si>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</si>
  <si>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</si>
  <si>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</si>
  <si>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</si>
  <si>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</si>
  <si>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</si>
  <si>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</si>
  <si>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</si>
  <si>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</si>
  <si>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</si>
  <si>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</si>
  <si>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</si>
  <si>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</si>
  <si>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</si>
  <si>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</si>
  <si>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</si>
  <si>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</si>
  <si>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</si>
  <si>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</si>
  <si>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</si>
  <si>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</si>
  <si>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</si>
  <si>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</si>
  <si>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</si>
  <si>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</si>
  <si>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</si>
  <si>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</si>
  <si>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</si>
  <si>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</si>
  <si>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</si>
  <si>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</si>
  <si>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</si>
  <si>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</si>
  <si>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</si>
  <si>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</si>
  <si>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</si>
  <si>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</si>
  <si>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</si>
  <si>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</si>
  <si>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</si>
  <si>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</si>
  <si>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</si>
  <si>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</si>
  <si>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</si>
  <si>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</si>
  <si>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</si>
  <si>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</si>
  <si>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</si>
  <si>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</si>
  <si>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</si>
  <si>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</si>
  <si>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</si>
  <si>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</si>
  <si>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</si>
  <si>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</si>
  <si>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</si>
  <si>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</si>
  <si>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</si>
  <si>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</si>
  <si>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</si>
  <si>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</si>
  <si>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</si>
  <si>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</si>
  <si>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</si>
  <si>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</si>
  <si>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</si>
  <si>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</si>
  <si>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</si>
  <si>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</si>
  <si>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</si>
  <si>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</si>
  <si>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</si>
  <si>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</si>
  <si>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</si>
  <si>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</si>
  <si>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</si>
  <si>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</si>
  <si>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</si>
  <si>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</si>
  <si>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</si>
  <si>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</si>
  <si>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</si>
  <si>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</si>
  <si>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</si>
  <si>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</si>
  <si>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</si>
  <si>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</si>
  <si>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</si>
  <si>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</si>
  <si>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</si>
  <si>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</si>
  <si>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</si>
  <si>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</si>
  <si>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</si>
  <si>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</si>
  <si>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</si>
  <si>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</si>
  <si>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</si>
  <si>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</si>
  <si>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</si>
  <si>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</si>
  <si>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</si>
  <si>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</si>
  <si>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</si>
  <si>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</si>
  <si>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</si>
  <si>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</si>
  <si>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</si>
  <si>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</si>
  <si>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</si>
  <si>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</si>
  <si>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</si>
  <si>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</si>
  <si>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</si>
  <si>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</si>
  <si>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</si>
  <si>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</si>
  <si>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</si>
  <si>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</si>
  <si>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</si>
  <si>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</si>
  <si>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</si>
  <si>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</si>
  <si>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</si>
  <si>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</si>
  <si>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</si>
  <si>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</si>
  <si>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</si>
  <si>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</si>
  <si>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</si>
  <si>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</si>
  <si>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</si>
  <si>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</si>
  <si>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</si>
  <si>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</si>
  <si>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</si>
  <si>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</si>
  <si>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</si>
  <si>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</si>
  <si>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</si>
  <si>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</si>
  <si>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</si>
  <si>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</si>
  <si>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</si>
  <si>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</si>
  <si>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</si>
  <si>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</si>
  <si>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</si>
  <si>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</si>
  <si>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</si>
  <si>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</si>
  <si>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</si>
  <si>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</si>
  <si>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</si>
  <si>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</si>
  <si>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</si>
  <si>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</si>
  <si>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</si>
  <si>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</si>
  <si>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</si>
  <si>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</si>
  <si>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</si>
  <si>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</si>
  <si>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</si>
  <si>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</si>
  <si>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</si>
  <si>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</si>
  <si>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</si>
  <si>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</si>
  <si>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</si>
  <si>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</si>
  <si>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</si>
  <si>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</si>
  <si>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</si>
  <si>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</si>
  <si>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</si>
  <si>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</si>
  <si>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</si>
  <si>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</si>
  <si>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</si>
  <si>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</si>
  <si>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</si>
  <si>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</si>
  <si>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</si>
  <si>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</si>
  <si>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</si>
  <si>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</si>
  <si>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</si>
  <si>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</si>
  <si>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</si>
  <si>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</si>
  <si>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</si>
  <si>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</si>
  <si>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</si>
  <si>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</si>
  <si>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</si>
  <si>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</si>
  <si>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</si>
  <si>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</si>
  <si>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</si>
  <si>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</si>
  <si>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</si>
  <si>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</si>
  <si>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</si>
  <si>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</si>
  <si>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</si>
  <si>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</si>
  <si>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</si>
  <si>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</si>
  <si>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</si>
  <si>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</si>
  <si>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</si>
  <si>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</si>
  <si>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</si>
  <si>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</si>
  <si>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</si>
  <si>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</si>
  <si>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</si>
  <si>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</si>
  <si>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</si>
  <si>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</si>
  <si>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</si>
  <si>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</si>
  <si>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</si>
  <si>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</si>
  <si>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</si>
  <si>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</si>
  <si>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</si>
  <si>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</si>
  <si>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</si>
  <si>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</si>
  <si>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</si>
  <si>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</si>
  <si>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</si>
  <si>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</si>
  <si>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</si>
  <si>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</si>
  <si>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</si>
  <si>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</si>
  <si>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</si>
  <si>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</si>
  <si>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</si>
  <si>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</si>
  <si>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</si>
  <si>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</si>
  <si>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</si>
  <si>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</si>
  <si>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</si>
  <si>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</si>
  <si>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</si>
  <si>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</si>
  <si>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</si>
  <si>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</si>
  <si>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</si>
  <si>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</si>
  <si>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</si>
  <si>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</si>
  <si>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</si>
  <si>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</si>
  <si>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</si>
  <si>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</si>
  <si>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</si>
  <si>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</si>
  <si>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</si>
  <si>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</si>
  <si>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</si>
  <si>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</si>
  <si>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</si>
  <si>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</si>
  <si>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</si>
  <si>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</si>
  <si>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</si>
  <si>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</si>
  <si>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</si>
  <si>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</si>
  <si>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</si>
  <si>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</si>
  <si>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</si>
  <si>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</si>
  <si>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</si>
  <si>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</si>
  <si>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</si>
  <si>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</si>
  <si>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</si>
  <si>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</si>
  <si>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</si>
  <si>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</si>
  <si>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</si>
  <si>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</si>
  <si>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</si>
  <si>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</si>
  <si>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</si>
  <si>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</si>
  <si>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</si>
  <si>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</si>
  <si>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</si>
  <si>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</si>
  <si>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</si>
  <si>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</si>
  <si>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</si>
  <si>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</si>
  <si>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</si>
  <si>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</si>
  <si>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</si>
  <si>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</si>
  <si>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</si>
  <si>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</si>
  <si>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</si>
  <si>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</si>
  <si>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</si>
  <si>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</si>
  <si>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</si>
  <si>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</si>
  <si>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</si>
  <si>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</si>
  <si>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</si>
  <si>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</si>
  <si>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</si>
  <si>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</si>
  <si>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</si>
  <si>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</si>
  <si>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</si>
  <si>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</si>
  <si>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</si>
  <si>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</si>
  <si>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</si>
  <si>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</si>
  <si>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</si>
  <si>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</si>
  <si>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</si>
  <si>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</si>
  <si>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</si>
  <si>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</si>
  <si>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</si>
  <si>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</si>
  <si>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</si>
  <si>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</si>
  <si>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</si>
  <si>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</si>
  <si>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</si>
  <si>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</si>
  <si>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</si>
  <si>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</si>
  <si>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</si>
  <si>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</si>
  <si>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</si>
  <si>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</si>
  <si>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</si>
  <si>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</si>
  <si>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</si>
  <si>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</si>
  <si>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</si>
  <si>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</si>
  <si>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</si>
  <si>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</si>
  <si>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</si>
  <si>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</si>
  <si>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</si>
  <si>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</si>
  <si>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</si>
  <si>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</si>
  <si>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</si>
  <si>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</si>
  <si>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</si>
  <si>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</si>
  <si>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</si>
  <si>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</si>
  <si>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</si>
  <si>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</si>
  <si>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</si>
  <si>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</si>
  <si>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</si>
  <si>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</si>
  <si>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</si>
  <si>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</si>
  <si>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</si>
  <si>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</si>
  <si>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</si>
  <si>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</si>
  <si>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</si>
  <si>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</si>
  <si>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</si>
  <si>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</si>
  <si>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</si>
  <si>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</si>
  <si>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</si>
  <si>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</si>
  <si>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</si>
  <si>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</si>
  <si>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</si>
  <si>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</si>
  <si>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</si>
  <si>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</si>
  <si>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</si>
  <si>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</si>
  <si>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</si>
  <si>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</si>
  <si>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</si>
  <si>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</si>
  <si>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</si>
  <si>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</si>
  <si>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</si>
  <si>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</si>
  <si>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</si>
  <si>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</si>
  <si>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</si>
  <si>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</si>
  <si>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</si>
  <si>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</si>
  <si>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</si>
  <si>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</si>
  <si>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</si>
  <si>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</si>
  <si>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</si>
  <si>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</si>
  <si>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</si>
  <si>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</si>
  <si>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</si>
  <si>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</si>
  <si>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</si>
  <si>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</si>
  <si>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</si>
  <si>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</si>
  <si>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</si>
  <si>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</si>
  <si>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</si>
  <si>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</si>
  <si>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</si>
  <si>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</si>
  <si>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</si>
  <si>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</si>
  <si>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</si>
  <si>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</si>
  <si>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</si>
  <si>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</si>
  <si>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</si>
  <si>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</si>
  <si>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</si>
  <si>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</si>
  <si>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</si>
  <si>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</si>
  <si>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</si>
  <si>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</si>
  <si>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</si>
  <si>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</si>
  <si>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</si>
  <si>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</si>
  <si>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</si>
  <si>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</si>
  <si>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</si>
  <si>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</si>
  <si>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</si>
  <si>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</si>
  <si>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</si>
  <si>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</si>
  <si>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</si>
  <si>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</si>
  <si>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</si>
  <si>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</si>
  <si>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</si>
  <si>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</si>
  <si>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</si>
  <si>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</si>
  <si>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</si>
  <si>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</si>
  <si>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</si>
  <si>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</si>
  <si>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</si>
  <si>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</si>
  <si>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</si>
  <si>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</si>
  <si>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</si>
  <si>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</si>
  <si>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</si>
  <si>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</si>
  <si>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</si>
  <si>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</si>
  <si>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</si>
  <si>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</si>
  <si>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</si>
  <si>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</si>
  <si>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</si>
  <si>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</si>
  <si>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</si>
  <si>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</si>
  <si>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</si>
  <si>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</si>
  <si>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</si>
  <si>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</si>
  <si>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</si>
  <si>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</si>
  <si>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</si>
  <si>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</si>
  <si>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</si>
  <si>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</si>
  <si>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</si>
  <si>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</si>
  <si>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</si>
  <si>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</si>
  <si>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</si>
  <si>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</si>
  <si>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</si>
  <si>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</si>
  <si>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</si>
  <si>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</si>
  <si>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</si>
  <si>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</si>
  <si>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</si>
  <si>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</si>
  <si>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</si>
  <si>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</si>
  <si>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</si>
  <si>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</si>
  <si>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</si>
  <si>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</si>
  <si>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</si>
  <si>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</si>
  <si>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</si>
  <si>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</si>
  <si>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</si>
  <si>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</si>
  <si>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</si>
  <si>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</si>
  <si>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</si>
  <si>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</si>
  <si>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</si>
  <si>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</si>
  <si>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</si>
  <si>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</si>
  <si>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</si>
  <si>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</si>
  <si>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</si>
  <si>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</si>
  <si>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</si>
  <si>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</si>
  <si>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</si>
  <si>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</si>
  <si>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</si>
  <si>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</si>
  <si>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</si>
  <si>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</si>
  <si>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</si>
  <si>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</si>
  <si>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</si>
  <si>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</si>
  <si>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</si>
  <si>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</si>
  <si>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</si>
  <si>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</si>
  <si>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</si>
  <si>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</si>
  <si>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</si>
  <si>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</si>
  <si>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</si>
  <si>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</si>
  <si>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</si>
  <si>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</si>
  <si>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</si>
  <si>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</si>
  <si>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</si>
  <si>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</si>
  <si>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</si>
  <si>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</si>
  <si>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</si>
  <si>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</si>
  <si>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</si>
  <si>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</si>
  <si>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</si>
  <si>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</si>
  <si>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</si>
  <si>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</si>
  <si>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</si>
  <si>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</si>
  <si>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</si>
  <si>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</si>
  <si>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</si>
  <si>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</si>
  <si>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</si>
  <si>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</si>
  <si>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</si>
  <si>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</si>
  <si>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</si>
  <si>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</si>
  <si>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</si>
  <si>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</si>
  <si>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</si>
  <si>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</si>
  <si>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</si>
  <si>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</si>
  <si>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</si>
  <si>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</si>
  <si>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</si>
  <si>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</si>
  <si>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</si>
  <si>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</si>
  <si>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</si>
  <si>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</si>
  <si>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</si>
  <si>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</si>
  <si>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</si>
  <si>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</si>
  <si>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</si>
  <si>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</si>
  <si>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</si>
  <si>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</si>
  <si>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</si>
  <si>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</si>
  <si>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</si>
  <si>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</si>
  <si>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</si>
  <si>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</si>
  <si>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</si>
  <si>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</si>
  <si>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</si>
  <si>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</si>
  <si>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</si>
  <si>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</si>
  <si>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</si>
  <si>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</si>
  <si>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</si>
  <si>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</si>
  <si>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</si>
  <si>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</si>
  <si>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</si>
  <si>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</si>
  <si>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</si>
  <si>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</si>
  <si>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</si>
  <si>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</si>
  <si>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</si>
  <si>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</si>
  <si>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</si>
  <si>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</si>
  <si>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</si>
  <si>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</si>
  <si>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</si>
  <si>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</si>
  <si>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</si>
  <si>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</si>
  <si>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</si>
  <si>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</si>
  <si>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</si>
  <si>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</si>
  <si>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</si>
  <si>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</si>
  <si>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</si>
  <si>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</si>
  <si>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</si>
  <si>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</si>
  <si>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</si>
  <si>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</si>
  <si>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</si>
  <si>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</si>
  <si>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</si>
  <si>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</si>
  <si>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</si>
  <si>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</si>
  <si>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</si>
  <si>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</si>
  <si>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</si>
  <si>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</si>
  <si>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</si>
  <si>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</si>
  <si>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</si>
  <si>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</si>
  <si>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</si>
  <si>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</si>
  <si>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</si>
  <si>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</si>
  <si>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</si>
  <si>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</si>
  <si>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</si>
  <si>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</si>
  <si>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</si>
  <si>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</si>
  <si>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</si>
  <si>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</si>
  <si>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</si>
  <si>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</si>
  <si>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</si>
  <si>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</si>
  <si>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</si>
  <si>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</si>
  <si>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</si>
  <si>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</si>
  <si>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</si>
  <si>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</si>
  <si>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</si>
  <si>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</si>
  <si>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</si>
  <si>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</si>
  <si>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</si>
  <si>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</si>
  <si>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</si>
  <si>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</si>
  <si>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</si>
  <si>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</si>
  <si>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</si>
  <si>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</si>
  <si>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</si>
  <si>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</si>
  <si>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</si>
  <si>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</si>
  <si>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</si>
  <si>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</si>
  <si>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</si>
  <si>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</si>
  <si>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</si>
  <si>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</si>
  <si>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</si>
  <si>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</si>
  <si>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</si>
  <si>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</si>
  <si>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</si>
  <si>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</si>
  <si>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</si>
  <si>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</si>
  <si>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</si>
  <si>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</si>
  <si>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</si>
  <si>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</si>
  <si>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</si>
  <si>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</si>
  <si>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</si>
  <si>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</si>
  <si>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</si>
  <si>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</si>
  <si>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</si>
  <si>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</si>
  <si>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</si>
  <si>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</si>
  <si>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</si>
  <si>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</si>
  <si>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</si>
  <si>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</si>
  <si>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</si>
  <si>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</si>
  <si>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</si>
  <si>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</si>
  <si>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</si>
  <si>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</si>
  <si>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</si>
  <si>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</si>
  <si>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</si>
  <si>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</si>
  <si>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</si>
  <si>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</si>
  <si>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</si>
  <si>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</si>
  <si>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</si>
  <si>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</si>
  <si>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</si>
  <si>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</si>
  <si>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</si>
  <si>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</si>
  <si>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</si>
  <si>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</si>
  <si>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</si>
  <si>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</si>
  <si>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</si>
  <si>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</si>
  <si>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</si>
  <si>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</si>
  <si>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</si>
  <si>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</si>
  <si>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</si>
  <si>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</si>
  <si>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</si>
  <si>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</si>
  <si>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</si>
  <si>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</si>
  <si>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</si>
  <si>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</si>
  <si>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</si>
  <si>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</si>
  <si>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</si>
  <si>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</si>
  <si>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</si>
  <si>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</si>
  <si>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</si>
  <si>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</si>
  <si>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</si>
  <si>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</si>
  <si>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</si>
  <si>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</si>
  <si>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</si>
  <si>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</si>
  <si>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</si>
  <si>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</si>
  <si>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</si>
  <si>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</si>
  <si>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</si>
  <si>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</si>
  <si>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</si>
  <si>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</si>
  <si>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</si>
  <si>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</si>
  <si>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</si>
  <si>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</si>
  <si>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</si>
  <si>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</si>
  <si>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</si>
  <si>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</si>
  <si>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</si>
  <si>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</si>
  <si>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</si>
  <si>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</si>
  <si>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</si>
  <si>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</si>
  <si>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</si>
  <si>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</si>
  <si>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</si>
  <si>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</si>
  <si>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</si>
  <si>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</si>
  <si>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</si>
  <si>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</si>
  <si>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</si>
  <si>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</si>
  <si>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</si>
  <si>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</si>
  <si>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</si>
  <si>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</si>
  <si>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</si>
  <si>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</si>
  <si>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</si>
  <si>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</si>
  <si>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</si>
  <si>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</si>
  <si>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</si>
  <si>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</si>
  <si>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</si>
  <si>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</si>
  <si>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</si>
  <si>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</si>
  <si>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</si>
  <si>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</si>
  <si>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</si>
  <si>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</si>
  <si>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</si>
  <si>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</si>
  <si>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</si>
  <si>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</si>
  <si>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</si>
  <si>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</si>
  <si>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</si>
  <si>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</si>
  <si>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</si>
  <si>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</si>
  <si>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</si>
  <si>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</si>
  <si>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</si>
  <si>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</si>
  <si>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</si>
  <si>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</si>
  <si>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</si>
  <si>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</si>
  <si>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</si>
  <si>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</si>
  <si>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</si>
  <si>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</si>
  <si>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</si>
  <si>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</si>
  <si>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</si>
  <si>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</si>
  <si>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</si>
  <si>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</si>
  <si>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</si>
  <si>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</si>
  <si>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</si>
  <si>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</si>
  <si>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</si>
  <si>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</si>
  <si>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</si>
  <si>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</si>
  <si>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</si>
  <si>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</si>
  <si>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</si>
  <si>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</si>
  <si>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</si>
  <si>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</si>
  <si>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</si>
  <si>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</si>
  <si>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</si>
  <si>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</si>
  <si>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</si>
  <si>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</si>
  <si>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</si>
  <si>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</si>
  <si>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</si>
  <si>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</si>
  <si>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</si>
  <si>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</si>
  <si>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</si>
  <si>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</si>
  <si>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</si>
  <si>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</si>
  <si>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</si>
  <si>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</si>
  <si>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</si>
  <si>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</si>
  <si>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</si>
  <si>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</si>
  <si>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</si>
  <si>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</si>
  <si>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</si>
  <si>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</si>
  <si>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</si>
  <si>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</si>
  <si>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</si>
  <si>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</si>
  <si>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</si>
  <si>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</si>
  <si>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</si>
  <si>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</si>
  <si>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</si>
  <si>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</si>
  <si>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</si>
  <si>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</si>
  <si>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</si>
  <si>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</si>
  <si>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</si>
  <si>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</si>
  <si>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</si>
  <si>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</si>
  <si>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</si>
  <si>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</si>
  <si>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</si>
  <si>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</si>
  <si>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</si>
  <si>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</si>
  <si>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</si>
  <si>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</si>
  <si>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</si>
  <si>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</si>
  <si>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</si>
  <si>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</si>
  <si>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</si>
  <si>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</si>
  <si>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</si>
  <si>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</si>
  <si>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</si>
  <si>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</si>
  <si>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</si>
  <si>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</si>
  <si>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</si>
  <si>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</si>
  <si>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</si>
  <si>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</si>
  <si>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</si>
  <si>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</si>
  <si>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</si>
  <si>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</si>
  <si>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</si>
  <si>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</si>
  <si>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</si>
  <si>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</si>
  <si>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</si>
  <si>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</si>
  <si>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</si>
  <si>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</si>
  <si>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</si>
  <si>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</si>
  <si>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</si>
  <si>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</si>
  <si>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</si>
  <si>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</si>
  <si>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</si>
  <si>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</si>
  <si>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</si>
  <si>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</si>
  <si>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</si>
  <si>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</si>
  <si>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</si>
  <si>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</si>
  <si>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</si>
  <si>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</si>
  <si>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</si>
  <si>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</si>
  <si>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</si>
  <si>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</si>
  <si>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</si>
  <si>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</si>
  <si>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</si>
  <si>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</si>
  <si>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</si>
  <si>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</si>
  <si>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</si>
  <si>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</si>
  <si>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</si>
  <si>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</si>
  <si>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</si>
  <si>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</si>
  <si>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</si>
  <si>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</si>
  <si>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</si>
  <si>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</si>
  <si>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</si>
  <si>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</si>
  <si>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</si>
  <si>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</si>
  <si>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</si>
  <si>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</si>
  <si>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</si>
  <si>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</si>
  <si>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</si>
  <si>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</si>
  <si>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</si>
  <si>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</si>
  <si>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</si>
  <si>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</si>
  <si>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</si>
  <si>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</si>
  <si>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</si>
  <si>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</si>
  <si>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</si>
  <si>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</si>
  <si>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</si>
  <si>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</si>
  <si>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</si>
  <si>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</si>
  <si>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</si>
  <si>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</si>
  <si>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</si>
  <si>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</si>
  <si>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</si>
  <si>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</si>
  <si>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</si>
  <si>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</si>
  <si>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</si>
  <si>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</si>
  <si>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</si>
  <si>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</si>
  <si>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</si>
  <si>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</si>
  <si>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</si>
  <si>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</si>
  <si>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</si>
  <si>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</si>
  <si>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</si>
  <si>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</si>
  <si>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</si>
  <si>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</si>
  <si>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</si>
  <si>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</si>
  <si>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</si>
  <si>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</si>
  <si>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</si>
  <si>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</si>
  <si>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</si>
  <si>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</si>
  <si>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</si>
  <si>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</si>
  <si>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</si>
  <si>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</si>
  <si>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</si>
  <si>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</si>
  <si>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</si>
  <si>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</si>
  <si>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</si>
  <si>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</si>
  <si>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</si>
  <si>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</si>
  <si>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</si>
  <si>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</si>
  <si>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</si>
  <si>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</si>
  <si>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</si>
  <si>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</si>
  <si>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</si>
  <si>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</si>
  <si>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</si>
  <si>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</si>
  <si>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</si>
  <si>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</si>
  <si>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</si>
  <si>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</si>
  <si>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</si>
  <si>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</si>
  <si>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</si>
  <si>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</si>
  <si>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</si>
  <si>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</si>
  <si>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</si>
  <si>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</si>
  <si>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</si>
  <si>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</si>
  <si>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</si>
  <si>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</si>
  <si>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</si>
  <si>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</si>
  <si>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</si>
  <si>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</si>
  <si>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</si>
  <si>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</si>
  <si>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</si>
  <si>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</si>
  <si>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</si>
  <si>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</si>
  <si>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</si>
  <si>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</si>
  <si>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</si>
  <si>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</si>
  <si>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</si>
  <si>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</si>
  <si>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</si>
  <si>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</si>
  <si>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</si>
  <si>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</si>
  <si>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</si>
  <si>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</si>
  <si>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</si>
  <si>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</si>
  <si>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</si>
  <si>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</si>
  <si>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</si>
  <si>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</si>
  <si>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</si>
  <si>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</si>
  <si>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</si>
  <si>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</si>
  <si>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</si>
  <si>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</si>
  <si>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</si>
  <si>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</si>
  <si>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</si>
  <si>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</si>
  <si>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</si>
  <si>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</si>
  <si>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</si>
  <si>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</si>
  <si>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</si>
  <si>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</si>
  <si>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</si>
  <si>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</si>
  <si>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</si>
  <si>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</si>
  <si>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</si>
  <si>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</si>
  <si>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</si>
  <si>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</si>
  <si>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</si>
  <si>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</si>
  <si>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</si>
  <si>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</si>
  <si>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</si>
  <si>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</si>
  <si>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</si>
  <si>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</si>
  <si>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</si>
  <si>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</si>
  <si>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</si>
  <si>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</si>
  <si>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</si>
  <si>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</si>
  <si>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</si>
  <si>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</si>
  <si>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</si>
  <si>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</si>
  <si>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</si>
  <si>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</si>
  <si>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</si>
  <si>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</si>
  <si>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</si>
  <si>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</si>
  <si>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</si>
  <si>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</si>
  <si>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</si>
  <si>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</si>
  <si>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</si>
  <si>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</si>
  <si>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</si>
  <si>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</si>
  <si>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</si>
  <si>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</si>
  <si>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</si>
  <si>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</si>
  <si>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</si>
  <si>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</si>
  <si>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</si>
  <si>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</si>
  <si>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</si>
  <si>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</si>
  <si>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</si>
  <si>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</si>
  <si>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</si>
  <si>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</si>
  <si>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</si>
  <si>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</si>
  <si>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</si>
  <si>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</si>
  <si>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</si>
  <si>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</si>
  <si>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</si>
  <si>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</si>
  <si>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</si>
  <si>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</si>
  <si>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</si>
  <si>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</si>
  <si>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</si>
  <si>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</si>
  <si>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</si>
  <si>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</si>
  <si>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</si>
  <si>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</si>
  <si>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</si>
  <si>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</si>
  <si>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</si>
  <si>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</si>
  <si>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</si>
  <si>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</si>
  <si>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</si>
  <si>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</si>
  <si>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</si>
  <si>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</si>
  <si>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</si>
  <si>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</si>
  <si>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</si>
  <si>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</si>
  <si>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</si>
  <si>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</si>
  <si>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</si>
  <si>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</si>
  <si>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</si>
  <si>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</si>
  <si>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</si>
  <si>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</si>
  <si>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</si>
  <si>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</si>
  <si>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</si>
  <si>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</si>
  <si>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</si>
  <si>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</si>
  <si>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</si>
  <si>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</si>
  <si>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</si>
  <si>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</si>
  <si>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</si>
  <si>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</si>
  <si>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</si>
  <si>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</si>
  <si>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</si>
  <si>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</si>
  <si>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</si>
  <si>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</si>
  <si>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</si>
  <si>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</si>
  <si>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</si>
  <si>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</si>
  <si>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</si>
  <si>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</si>
  <si>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</si>
  <si>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</si>
  <si>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</si>
  <si>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</si>
  <si>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</si>
  <si>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</si>
  <si>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</si>
  <si>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</si>
  <si>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</si>
  <si>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</si>
  <si>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</si>
  <si>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</si>
  <si>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</si>
  <si>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</si>
  <si>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</si>
  <si>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</si>
  <si>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</si>
  <si>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</si>
  <si>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</si>
  <si>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</si>
  <si>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</si>
  <si>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</si>
  <si>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</si>
  <si>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</si>
  <si>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</si>
  <si>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</si>
  <si>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</si>
  <si>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</si>
  <si>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</si>
  <si>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</si>
  <si>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</si>
  <si>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</si>
  <si>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</si>
  <si>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</si>
  <si>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</si>
  <si>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</si>
  <si>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</si>
  <si>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</si>
  <si>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</si>
  <si>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</si>
  <si>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</si>
  <si>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</si>
  <si>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</si>
  <si>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</si>
  <si>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</si>
  <si>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</si>
  <si>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</si>
  <si>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</si>
  <si>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</si>
  <si>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</si>
  <si>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</si>
  <si>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</si>
  <si>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</si>
  <si>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</si>
  <si>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</si>
  <si>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</si>
  <si>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</si>
  <si>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</si>
  <si>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</si>
  <si>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</si>
  <si>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</si>
  <si>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</si>
  <si>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</si>
  <si>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</si>
  <si>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</si>
  <si>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</si>
  <si>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</si>
  <si>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</si>
  <si>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</si>
  <si>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</si>
  <si>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</si>
  <si>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</si>
  <si>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</si>
  <si>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</si>
  <si>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</si>
  <si>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</si>
  <si>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</si>
  <si>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</si>
  <si>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</si>
  <si>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</si>
  <si>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</si>
  <si>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</si>
  <si>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</si>
  <si>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</si>
  <si>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</si>
  <si>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</si>
  <si>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</si>
  <si>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</si>
  <si>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</si>
  <si>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</si>
  <si>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</si>
  <si>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</si>
  <si>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</si>
  <si>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</si>
  <si>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</si>
  <si>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</si>
  <si>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</si>
  <si>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</si>
  <si>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</si>
  <si>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</si>
  <si>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</si>
  <si>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</si>
  <si>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</si>
  <si>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</si>
  <si>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</si>
  <si>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</si>
  <si>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</si>
  <si>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</si>
  <si>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</si>
  <si>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</si>
  <si>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</si>
  <si>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</si>
  <si>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</si>
  <si>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</si>
  <si>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</si>
  <si>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</si>
  <si>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</si>
  <si>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</si>
  <si>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</si>
  <si>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</si>
  <si>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</si>
  <si>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</si>
  <si>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</si>
  <si>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</si>
  <si>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</si>
  <si>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</si>
  <si>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</si>
  <si>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</si>
  <si>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</si>
  <si>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</si>
  <si>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</si>
  <si>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</si>
  <si>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</si>
  <si>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</si>
  <si>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</si>
  <si>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</si>
  <si>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</si>
  <si>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</si>
  <si>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</si>
  <si>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</si>
  <si>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</si>
  <si>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</si>
  <si>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</si>
  <si>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</si>
  <si>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</si>
  <si>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</si>
  <si>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</si>
  <si>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</si>
  <si>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</si>
  <si>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</si>
  <si>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</si>
  <si>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</si>
  <si>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</si>
  <si>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</si>
  <si>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</si>
  <si>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</si>
  <si>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</si>
  <si>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</si>
  <si>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</si>
  <si>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</si>
  <si>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</si>
  <si>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</si>
  <si>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</si>
  <si>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</si>
  <si>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</si>
  <si>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</si>
  <si>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</si>
  <si>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</si>
  <si>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</si>
  <si>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</si>
  <si>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</si>
  <si>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</si>
  <si>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</si>
  <si>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</si>
  <si>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</si>
  <si>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</si>
  <si>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</si>
  <si>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</si>
  <si>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</si>
  <si>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</si>
  <si>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</si>
  <si>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</si>
  <si>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</si>
  <si>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</si>
  <si>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</si>
  <si>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</si>
  <si>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</si>
  <si>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</si>
  <si>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</si>
  <si>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</si>
  <si>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</si>
  <si>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</si>
  <si>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</si>
  <si>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</si>
  <si>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</si>
  <si>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</si>
  <si>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</si>
  <si>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</si>
  <si>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</si>
  <si>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</si>
  <si>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</si>
  <si>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</si>
  <si>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</si>
  <si>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</si>
  <si>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</si>
  <si>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</si>
  <si>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</si>
  <si>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</si>
  <si>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</si>
  <si>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</si>
  <si>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</si>
  <si>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</si>
  <si>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</si>
  <si>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</si>
  <si>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</si>
  <si>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</si>
  <si>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</si>
  <si>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</si>
  <si>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</si>
  <si>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</si>
  <si>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</si>
  <si>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</si>
  <si>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</si>
  <si>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</si>
  <si>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</si>
  <si>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</si>
  <si>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</si>
  <si>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</si>
  <si>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</si>
  <si>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</si>
  <si>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</si>
  <si>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</si>
  <si>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</si>
  <si>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</si>
  <si>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</si>
  <si>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</si>
  <si>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</si>
  <si>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</si>
  <si>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</si>
  <si>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</si>
  <si>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</si>
  <si>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</si>
  <si>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</si>
  <si>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</si>
  <si>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</si>
  <si>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</si>
  <si>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</si>
  <si>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</si>
  <si>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</si>
  <si>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</si>
  <si>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</si>
  <si>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</si>
  <si>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</si>
  <si>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</si>
  <si>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</si>
  <si>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</si>
  <si>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</si>
  <si>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</si>
  <si>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</si>
  <si>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</si>
  <si>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</si>
  <si>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</si>
  <si>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</si>
  <si>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</si>
  <si>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</si>
  <si>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</si>
  <si>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</si>
  <si>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</si>
  <si>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</si>
  <si>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</si>
  <si>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</si>
  <si>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</si>
  <si>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</si>
  <si>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</si>
  <si>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</si>
  <si>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</si>
  <si>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</si>
  <si>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</si>
  <si>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</si>
  <si>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</si>
  <si>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</si>
  <si>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</si>
  <si>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</si>
  <si>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</si>
  <si>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</si>
  <si>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</si>
  <si>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</si>
  <si>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</si>
  <si>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</si>
  <si>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</si>
  <si>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</si>
  <si>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</si>
  <si>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</si>
  <si>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</si>
  <si>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</si>
  <si>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</si>
  <si>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</si>
  <si>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</si>
  <si>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</si>
  <si>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</si>
  <si>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</si>
  <si>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</si>
  <si>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</si>
  <si>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</si>
  <si>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</si>
  <si>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</si>
  <si>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</si>
  <si>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</si>
  <si>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</si>
  <si>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</si>
  <si>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</si>
  <si>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</si>
  <si>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</si>
  <si>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</si>
  <si>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</si>
  <si>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</si>
  <si>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</si>
  <si>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</si>
  <si>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</si>
  <si>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</si>
  <si>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</si>
  <si>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</si>
  <si>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</si>
  <si>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</si>
  <si>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</si>
  <si>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</si>
  <si>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</si>
  <si>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</si>
  <si>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</si>
  <si>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</si>
  <si>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</si>
  <si>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</si>
  <si>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</si>
  <si>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</si>
  <si>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</si>
  <si>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</si>
  <si>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</si>
  <si>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</si>
  <si>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</si>
  <si>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</si>
  <si>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</si>
  <si>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</si>
  <si>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</si>
  <si>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</si>
  <si>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</si>
  <si>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</si>
  <si>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</si>
  <si>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</si>
  <si>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</si>
  <si>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</si>
  <si>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</si>
  <si>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</si>
  <si>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</si>
  <si>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</si>
  <si>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</si>
  <si>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</si>
  <si>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</si>
  <si>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</si>
  <si>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</si>
  <si>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</si>
  <si>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</si>
  <si>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</si>
  <si>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</si>
  <si>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</si>
  <si>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</si>
  <si>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</si>
  <si>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</si>
  <si>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</si>
  <si>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</si>
  <si>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</si>
  <si>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</si>
  <si>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</si>
  <si>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</si>
  <si>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</si>
  <si>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</si>
  <si>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</si>
  <si>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</si>
  <si>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</si>
  <si>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</si>
  <si>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</si>
  <si>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</si>
  <si>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</si>
  <si>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</si>
  <si>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</si>
  <si>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</si>
  <si>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</si>
  <si>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</si>
  <si>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</si>
  <si>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</si>
  <si>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</si>
  <si>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</si>
  <si>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</si>
  <si>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</si>
  <si>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</si>
  <si>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</si>
  <si>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</si>
  <si>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</si>
  <si>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</si>
  <si>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</si>
  <si>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</si>
  <si>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</si>
  <si>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</si>
  <si>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</si>
  <si>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</si>
  <si>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</si>
  <si>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</si>
  <si>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</si>
  <si>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</si>
  <si>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</si>
  <si>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</si>
  <si>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</si>
  <si>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</si>
  <si>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</si>
  <si>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</si>
  <si>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</si>
  <si>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</si>
  <si>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</si>
  <si>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</si>
  <si>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</si>
  <si>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</si>
  <si>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</si>
  <si>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</si>
  <si>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</si>
  <si>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</si>
  <si>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</si>
  <si>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</si>
  <si>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</si>
  <si>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</si>
  <si>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</si>
  <si>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</si>
  <si>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</si>
  <si>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</si>
  <si>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</si>
  <si>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</si>
  <si>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</si>
  <si>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</si>
  <si>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</si>
  <si>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</si>
  <si>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</si>
  <si>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</si>
  <si>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</si>
  <si>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</si>
  <si>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</si>
  <si>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</si>
  <si>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</si>
  <si>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</si>
  <si>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</si>
  <si>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</si>
  <si>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</si>
  <si>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</si>
  <si>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</si>
  <si>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</si>
  <si>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</si>
  <si>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</si>
  <si>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</si>
  <si>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</si>
  <si>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</si>
  <si>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</si>
  <si>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</si>
  <si>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</si>
  <si>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</si>
  <si>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</si>
  <si>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</si>
  <si>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</si>
  <si>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</si>
  <si>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</si>
  <si>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</si>
  <si>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</si>
  <si>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</si>
  <si>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</si>
  <si>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</si>
  <si>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</si>
  <si>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</si>
  <si>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</si>
  <si>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</si>
  <si>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</si>
  <si>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</si>
  <si>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</si>
  <si>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</si>
  <si>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</si>
  <si>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</si>
  <si>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</si>
  <si>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</si>
  <si>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</si>
  <si>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</si>
  <si>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</si>
  <si>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</si>
  <si>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</si>
  <si>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</si>
  <si>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</si>
  <si>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</si>
  <si>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</si>
  <si>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</si>
  <si>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</si>
  <si>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</si>
  <si>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</si>
  <si>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</si>
  <si>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</si>
  <si>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</si>
  <si>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</si>
  <si>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</si>
  <si>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</si>
  <si>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</si>
  <si>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</si>
  <si>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</si>
  <si>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</si>
  <si>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</si>
  <si>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</si>
  <si>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</si>
  <si>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</si>
  <si>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</si>
  <si>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</si>
  <si>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</si>
  <si>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</si>
  <si>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</si>
  <si>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</si>
  <si>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</si>
  <si>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</si>
  <si>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</si>
  <si>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</si>
  <si>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</si>
  <si>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</si>
  <si>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</si>
  <si>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</si>
  <si>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</si>
  <si>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</si>
  <si>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</si>
  <si>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</si>
  <si>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</si>
  <si>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</si>
  <si>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</si>
  <si>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</si>
  <si>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</si>
  <si>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</si>
  <si>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</si>
  <si>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</si>
  <si>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</si>
  <si>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</si>
  <si>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</si>
  <si>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</si>
  <si>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</si>
  <si>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</si>
  <si>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</si>
  <si>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</si>
  <si>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</si>
  <si>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</si>
  <si>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</si>
  <si>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</si>
  <si>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</si>
  <si>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</si>
  <si>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</si>
  <si>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</si>
  <si>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</si>
  <si>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</si>
  <si>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</si>
  <si>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</si>
  <si>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</si>
  <si>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</si>
  <si>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</si>
  <si>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</si>
  <si>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</si>
  <si>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</si>
  <si>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</si>
  <si>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</si>
  <si>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</si>
  <si>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</si>
  <si>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</si>
  <si>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</si>
  <si>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</si>
  <si>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</si>
  <si>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</si>
  <si>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</si>
  <si>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</si>
  <si>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</si>
  <si>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</si>
  <si>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</si>
  <si>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</si>
  <si>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</si>
  <si>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</si>
  <si>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</si>
  <si>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</si>
  <si>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</si>
  <si>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</si>
  <si>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</si>
  <si>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</si>
  <si>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</si>
  <si>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</si>
  <si>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</si>
  <si>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</si>
  <si>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</si>
  <si>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</si>
  <si>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</si>
  <si>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</si>
  <si>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</si>
  <si>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</si>
  <si>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</si>
  <si>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</si>
  <si>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</si>
  <si>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</si>
  <si>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</si>
  <si>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</si>
  <si>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</si>
  <si>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</si>
  <si>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</si>
  <si>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</si>
  <si>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</si>
  <si>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</si>
  <si>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</si>
  <si>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</si>
  <si>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</si>
  <si>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</si>
  <si>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</si>
  <si>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</si>
  <si>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</si>
  <si>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</si>
  <si>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</si>
  <si>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</si>
  <si>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</si>
  <si>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</si>
  <si>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</si>
  <si>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</si>
  <si>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</si>
  <si>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</si>
  <si>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</si>
  <si>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</si>
  <si>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</si>
  <si>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</si>
  <si>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</si>
  <si>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</si>
  <si>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</si>
  <si>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</si>
  <si>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</si>
  <si>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</si>
  <si>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</si>
  <si>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</si>
  <si>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</si>
  <si>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</si>
  <si>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</si>
  <si>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</si>
  <si>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</si>
  <si>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</si>
  <si>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</si>
  <si>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</si>
  <si>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</si>
  <si>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</si>
  <si>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</si>
  <si>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</si>
  <si>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</si>
  <si>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</si>
  <si>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</si>
  <si>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</si>
  <si>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</si>
  <si>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</si>
  <si>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</si>
  <si>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</si>
  <si>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</si>
  <si>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</si>
  <si>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</si>
  <si>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</si>
  <si>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</si>
  <si>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</si>
  <si>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</si>
  <si>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</si>
  <si>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</si>
  <si>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</si>
  <si>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</si>
  <si>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</si>
  <si>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</si>
  <si>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</si>
  <si>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</si>
  <si>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</si>
  <si>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</si>
  <si>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</si>
  <si>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</si>
  <si>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</si>
  <si>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</si>
  <si>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</si>
  <si>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</si>
  <si>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</si>
  <si>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</si>
  <si>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</si>
  <si>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</si>
  <si>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</si>
  <si>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</si>
  <si>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</si>
  <si>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</si>
  <si>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</si>
  <si>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</si>
  <si>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</si>
  <si>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</si>
  <si>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</si>
  <si>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</si>
  <si>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</si>
  <si>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</si>
  <si>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</si>
  <si>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</si>
  <si>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</si>
  <si>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</si>
  <si>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</si>
  <si>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</si>
  <si>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</si>
  <si>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</si>
  <si>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</si>
  <si>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</si>
  <si>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</si>
  <si>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</si>
  <si>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</si>
  <si>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</si>
  <si>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</si>
  <si>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</si>
  <si>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</si>
  <si>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</si>
  <si>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</si>
  <si>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</si>
  <si>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</si>
  <si>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</si>
  <si>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</si>
  <si>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</si>
  <si>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</si>
  <si>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</si>
  <si>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</si>
  <si>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</si>
  <si>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</si>
  <si>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</si>
  <si>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</si>
  <si>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</si>
  <si>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</si>
  <si>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</si>
  <si>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</si>
  <si>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</si>
  <si>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</si>
  <si>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</si>
  <si>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</si>
  <si>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</si>
  <si>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</si>
  <si>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</si>
  <si>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</si>
  <si>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</si>
  <si>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</si>
  <si>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</si>
  <si>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</si>
  <si>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</si>
  <si>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</si>
  <si>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</si>
  <si>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</si>
  <si>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</si>
  <si>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</si>
  <si>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</si>
  <si>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</si>
  <si>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</si>
  <si>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</si>
  <si>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</si>
  <si>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</si>
  <si>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</si>
  <si>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</si>
  <si>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</si>
  <si>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</si>
  <si>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</si>
  <si>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</si>
  <si>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</si>
  <si>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</si>
  <si>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</si>
  <si>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</si>
  <si>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</si>
  <si>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</si>
  <si>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</si>
  <si>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</si>
  <si>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</si>
  <si>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</si>
  <si>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</si>
  <si>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</si>
  <si>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</si>
  <si>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</si>
  <si>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</si>
  <si>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</si>
  <si>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</si>
  <si>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</si>
  <si>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</si>
  <si>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</si>
  <si>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</si>
  <si>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</si>
  <si>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</si>
  <si>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</si>
  <si>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</si>
  <si>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</si>
  <si>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</si>
  <si>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</si>
  <si>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</si>
  <si>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</si>
  <si>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</si>
  <si>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</si>
  <si>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</si>
  <si>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</si>
  <si>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</si>
  <si>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</si>
  <si>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</si>
  <si>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</si>
  <si>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</si>
  <si>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</si>
  <si>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</si>
  <si>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</si>
  <si>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</si>
  <si>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</si>
  <si>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</si>
  <si>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</si>
  <si>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</si>
  <si>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</si>
  <si>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</si>
  <si>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</si>
  <si>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</si>
  <si>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</si>
  <si>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</si>
  <si>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</si>
  <si>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</si>
  <si>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</si>
  <si>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</si>
  <si>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</si>
  <si>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</si>
  <si>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</si>
  <si>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</si>
  <si>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</si>
  <si>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</si>
  <si>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</si>
  <si>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</si>
  <si>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</si>
  <si>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</si>
  <si>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</si>
  <si>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</si>
  <si>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</si>
  <si>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</si>
  <si>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</si>
  <si>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</si>
  <si>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</si>
  <si>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</si>
  <si>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</si>
  <si>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</si>
  <si>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</si>
  <si>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</si>
  <si>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</si>
  <si>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</si>
  <si>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</si>
  <si>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</si>
  <si>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</si>
  <si>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</si>
  <si>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</si>
  <si>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</si>
  <si>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</si>
  <si>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</si>
  <si>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</si>
  <si>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</si>
  <si>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</si>
  <si>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</si>
  <si>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</si>
  <si>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</si>
  <si>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</si>
  <si>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</si>
  <si>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</si>
  <si>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</si>
  <si>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</si>
  <si>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</si>
  <si>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</si>
  <si>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</si>
  <si>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</si>
  <si>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</si>
  <si>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</si>
  <si>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</si>
  <si>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</si>
  <si>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</si>
  <si>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</si>
  <si>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</si>
  <si>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</si>
  <si>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</si>
  <si>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</si>
  <si>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</si>
  <si>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</si>
  <si>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</si>
  <si>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</si>
  <si>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</si>
  <si>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</si>
  <si>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</si>
  <si>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</si>
  <si>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</si>
  <si>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</si>
  <si>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</si>
  <si>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</si>
  <si>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</si>
  <si>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</si>
  <si>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</si>
  <si>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</si>
  <si>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</si>
  <si>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</si>
  <si>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</si>
  <si>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</si>
  <si>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</si>
  <si>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</si>
  <si>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</si>
  <si>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</si>
  <si>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</si>
  <si>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</si>
  <si>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</si>
  <si>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</si>
  <si>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</si>
  <si>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</si>
  <si>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</si>
  <si>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</si>
  <si>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</si>
  <si>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</si>
  <si>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</si>
  <si>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</si>
  <si>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</si>
  <si>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</si>
  <si>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</si>
  <si>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</si>
  <si>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</si>
  <si>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</si>
  <si>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</si>
  <si>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</si>
  <si>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</si>
  <si>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</si>
  <si>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</si>
  <si>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</si>
  <si>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</si>
  <si>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</si>
  <si>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</si>
  <si>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</si>
  <si>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</si>
  <si>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</si>
  <si>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</si>
  <si>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</si>
  <si>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</si>
  <si>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</si>
  <si>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</si>
  <si>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</si>
  <si>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</si>
  <si>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</si>
  <si>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</si>
  <si>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</si>
  <si>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</si>
  <si>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</si>
  <si>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</si>
  <si>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</si>
  <si>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</si>
  <si>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</si>
  <si>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</si>
  <si>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</si>
  <si>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</si>
  <si>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</si>
  <si>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</si>
  <si>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</si>
  <si>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</si>
  <si>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</si>
  <si>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</si>
  <si>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</si>
  <si>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</si>
  <si>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</si>
  <si>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</si>
  <si>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</si>
  <si>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</si>
  <si>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</si>
  <si>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</si>
  <si>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</si>
  <si>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</si>
  <si>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</si>
  <si>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</si>
  <si>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</si>
  <si>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</si>
  <si>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</si>
  <si>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</si>
  <si>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</si>
  <si>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</si>
  <si>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</si>
  <si>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</si>
  <si>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</si>
  <si>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</si>
  <si>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</si>
  <si>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</si>
  <si>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</si>
  <si>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</si>
  <si>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</si>
  <si>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</si>
  <si>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</si>
  <si>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</si>
  <si>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</si>
  <si>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</si>
  <si>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</si>
  <si>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</si>
  <si>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</si>
  <si>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</si>
  <si>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</si>
  <si>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</si>
  <si>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</si>
  <si>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</si>
  <si>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</si>
  <si>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</si>
  <si>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</si>
  <si>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</si>
  <si>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</si>
  <si>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</si>
  <si>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</si>
  <si>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</si>
  <si>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</si>
  <si>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</si>
  <si>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</si>
  <si>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</si>
  <si>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</si>
  <si>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</si>
  <si>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</si>
  <si>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</si>
  <si>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</si>
  <si>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</si>
  <si>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</si>
  <si>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</si>
  <si>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</si>
  <si>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</si>
  <si>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</si>
  <si>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</si>
  <si>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</si>
  <si>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</si>
  <si>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</si>
  <si>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</si>
  <si>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</si>
  <si>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</si>
  <si>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</si>
  <si>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</si>
  <si>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</si>
  <si>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</si>
  <si>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</si>
  <si>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</si>
  <si>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</si>
  <si>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</si>
  <si>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</si>
  <si>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</si>
  <si>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</si>
  <si>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</si>
  <si>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</si>
  <si>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</si>
  <si>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</si>
  <si>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</si>
  <si>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</si>
  <si>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</si>
  <si>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</si>
  <si>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</si>
  <si>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</si>
  <si>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</si>
  <si>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</si>
  <si>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</si>
  <si>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</si>
  <si>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</si>
  <si>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</si>
  <si>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</si>
  <si>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</si>
  <si>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</si>
  <si>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</si>
  <si>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</si>
  <si>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</si>
  <si>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</si>
  <si>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</si>
  <si>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</si>
  <si>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</si>
  <si>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</si>
  <si>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</si>
  <si>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</si>
  <si>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</si>
  <si>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</si>
  <si>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</si>
  <si>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</si>
  <si>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</si>
  <si>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</si>
  <si>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</si>
  <si>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</si>
  <si>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</si>
  <si>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</si>
  <si>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</si>
  <si>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</si>
  <si>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</si>
  <si>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</si>
  <si>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</si>
  <si>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</si>
  <si>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</si>
  <si>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</si>
  <si>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</si>
  <si>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</si>
  <si>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</si>
  <si>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</si>
  <si>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</si>
  <si>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</si>
  <si>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</si>
  <si>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</si>
  <si>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</si>
  <si>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</si>
  <si>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</si>
  <si>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</si>
  <si>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</si>
  <si>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</si>
  <si>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</si>
  <si>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</si>
  <si>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</si>
  <si>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</si>
  <si>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</si>
  <si>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</si>
  <si>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</si>
  <si>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</si>
  <si>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</si>
  <si>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</si>
  <si>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</si>
  <si>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</si>
  <si>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</si>
  <si>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</si>
  <si>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</si>
  <si>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</si>
  <si>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</si>
  <si>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</si>
  <si>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</si>
  <si>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</si>
  <si>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</si>
  <si>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</si>
  <si>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</si>
  <si>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</si>
  <si>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</si>
  <si>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</si>
  <si>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</si>
  <si>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</si>
  <si>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</si>
  <si>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</si>
  <si>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</si>
  <si>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</si>
  <si>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</si>
  <si>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</si>
  <si>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</si>
  <si>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</si>
  <si>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</si>
  <si>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</si>
  <si>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</si>
  <si>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</si>
  <si>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</si>
  <si>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</si>
  <si>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</si>
  <si>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</si>
  <si>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</si>
  <si>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</si>
  <si>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</si>
  <si>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</si>
  <si>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</si>
  <si>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</si>
  <si>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</si>
  <si>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</si>
  <si>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</si>
  <si>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</si>
  <si>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</si>
  <si>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</si>
  <si>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</si>
  <si>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</si>
  <si>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</si>
  <si>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</si>
  <si>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</si>
  <si>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</si>
  <si>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</si>
  <si>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</si>
  <si>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</si>
  <si>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</si>
  <si>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</si>
  <si>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</si>
  <si>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</si>
  <si>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</si>
  <si>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</si>
  <si>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</si>
  <si>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</si>
  <si>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</si>
  <si>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</si>
  <si>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</si>
  <si>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</si>
  <si>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</si>
  <si>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</si>
  <si>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</si>
  <si>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</si>
  <si>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</si>
  <si>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</si>
  <si>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</si>
  <si>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</si>
  <si>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</si>
  <si>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</si>
  <si>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</si>
  <si>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</si>
  <si>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</si>
  <si>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</si>
  <si>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</si>
  <si>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</si>
  <si>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</si>
  <si>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</si>
  <si>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</si>
  <si>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</si>
  <si>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</si>
  <si>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</si>
  <si>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</si>
  <si>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</si>
  <si>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</si>
  <si>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</si>
  <si>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</si>
  <si>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</si>
  <si>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</si>
  <si>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</si>
  <si>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</si>
  <si>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</si>
  <si>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</si>
  <si>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</si>
  <si>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</si>
  <si>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</si>
  <si>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</si>
  <si>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</si>
  <si>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</si>
  <si>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</si>
  <si>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</si>
  <si>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</si>
  <si>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</si>
  <si>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</si>
  <si>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</si>
  <si>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</si>
  <si>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</si>
  <si>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</si>
  <si>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</si>
  <si>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</si>
  <si>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</si>
  <si>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</si>
  <si>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</si>
  <si>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</si>
  <si>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</si>
  <si>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</si>
  <si>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</si>
  <si>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</si>
  <si>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</si>
  <si>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</si>
  <si>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</si>
  <si>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</si>
  <si>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</si>
  <si>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</si>
  <si>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</si>
  <si>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</si>
  <si>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</si>
  <si>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</si>
  <si>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</si>
  <si>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</si>
  <si>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</si>
  <si>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</si>
  <si>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</si>
  <si>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</si>
  <si>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</si>
  <si>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</si>
  <si>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</si>
  <si>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</si>
  <si>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</si>
  <si>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</si>
  <si>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</si>
  <si>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</si>
  <si>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</si>
  <si>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</si>
  <si>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</si>
  <si>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</si>
  <si>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</si>
  <si>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</si>
  <si>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</si>
  <si>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</si>
  <si>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</si>
  <si>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</si>
  <si>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</si>
  <si>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</si>
  <si>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</si>
  <si>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</si>
  <si>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</si>
  <si>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</si>
  <si>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</si>
  <si>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</si>
  <si>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</si>
  <si>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</si>
  <si>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</si>
  <si>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</si>
  <si>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</si>
  <si>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</si>
  <si>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</si>
  <si>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</si>
  <si>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</si>
  <si>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</si>
  <si>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</si>
  <si>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</si>
  <si>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</si>
  <si>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</si>
  <si>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</si>
  <si>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</si>
  <si>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</si>
  <si>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</si>
  <si>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</si>
  <si>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</si>
  <si>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</si>
  <si>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</si>
  <si>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</si>
  <si>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</si>
  <si>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</si>
  <si>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</si>
  <si>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</si>
  <si>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</si>
  <si>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</si>
  <si>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</si>
  <si>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</si>
  <si>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</si>
  <si>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</si>
  <si>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</si>
  <si>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</si>
  <si>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</si>
  <si>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</si>
  <si>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</si>
  <si>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</si>
  <si>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</si>
  <si>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</si>
  <si>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</si>
  <si>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</si>
  <si>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</si>
  <si>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</si>
  <si>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</si>
  <si>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</si>
  <si>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</si>
  <si>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</si>
  <si>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</si>
  <si>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</si>
  <si>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</si>
  <si>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</si>
  <si>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</si>
  <si>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</si>
  <si>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</si>
  <si>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</si>
  <si>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</si>
  <si>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</si>
  <si>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</si>
  <si>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</si>
  <si>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</si>
  <si>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</si>
  <si>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</si>
  <si>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</si>
  <si>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</si>
  <si>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</si>
  <si>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</si>
  <si>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</si>
  <si>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</si>
  <si>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</si>
  <si>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</si>
  <si>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</si>
  <si>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</si>
  <si>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</si>
  <si>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</si>
  <si>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</si>
  <si>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</si>
  <si>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</si>
  <si>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</si>
  <si>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</si>
  <si>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</si>
  <si>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</si>
  <si>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</si>
  <si>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</si>
  <si>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</si>
  <si>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</si>
  <si>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</si>
  <si>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</si>
  <si>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</si>
  <si>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</si>
  <si>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</si>
  <si>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</si>
  <si>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</si>
  <si>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</si>
  <si>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</si>
  <si>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</si>
  <si>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</si>
  <si>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</si>
  <si>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</si>
  <si>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</si>
  <si>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</si>
  <si>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</si>
  <si>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</si>
  <si>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</si>
  <si>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</si>
  <si>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</si>
  <si>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</si>
  <si>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</si>
  <si>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</si>
  <si>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</si>
  <si>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</si>
  <si>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</si>
  <si>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</si>
  <si>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</si>
  <si>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</si>
  <si>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</si>
  <si>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</si>
  <si>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</si>
  <si>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</si>
  <si>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</si>
  <si>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</si>
  <si>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</si>
  <si>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</si>
  <si>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</si>
  <si>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</si>
  <si>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</si>
  <si>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</si>
  <si>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</si>
  <si>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</si>
  <si>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</si>
  <si>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</si>
  <si>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</si>
  <si>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</si>
  <si>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</si>
  <si>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</si>
  <si>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</si>
  <si>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</si>
  <si>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</si>
  <si>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</si>
  <si>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</si>
  <si>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</si>
  <si>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</si>
  <si>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</si>
  <si>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</si>
  <si>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</si>
  <si>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</si>
  <si>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</si>
  <si>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</si>
  <si>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</si>
  <si>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</si>
  <si>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</si>
  <si>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</si>
  <si>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</si>
  <si>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</si>
  <si>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</si>
  <si>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</si>
  <si>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</si>
  <si>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</si>
  <si>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</si>
  <si>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</si>
  <si>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</si>
  <si>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</si>
  <si>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</si>
  <si>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</si>
  <si>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</si>
  <si>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</si>
  <si>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</si>
  <si>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</si>
  <si>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</si>
  <si>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</si>
  <si>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</si>
  <si>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</si>
  <si>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</si>
  <si>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</si>
  <si>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</si>
  <si>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</si>
  <si>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</si>
  <si>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</si>
  <si>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</si>
  <si>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</si>
  <si>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</si>
  <si>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</si>
  <si>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</si>
  <si>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</si>
  <si>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</si>
  <si>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</si>
  <si>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</si>
  <si>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</si>
  <si>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</si>
  <si>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</si>
  <si>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</si>
  <si>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</si>
  <si>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</si>
  <si>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</si>
  <si>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</si>
  <si>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</si>
  <si>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</si>
  <si>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</si>
  <si>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</si>
  <si>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</si>
  <si>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</si>
  <si>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</si>
  <si>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</si>
  <si>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</si>
  <si>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</si>
  <si>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</si>
  <si>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</si>
  <si>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</si>
  <si>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</si>
  <si>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</si>
  <si>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</si>
  <si>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</si>
  <si>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</si>
  <si>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</si>
  <si>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</si>
  <si>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</si>
  <si>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</si>
  <si>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</si>
  <si>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</si>
  <si>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</si>
  <si>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</si>
  <si>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</si>
  <si>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</si>
  <si>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</si>
  <si>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</si>
  <si>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</si>
  <si>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</si>
  <si>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</si>
  <si>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</si>
  <si>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</si>
  <si>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</si>
  <si>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</si>
  <si>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</si>
  <si>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</si>
  <si>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</si>
  <si>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</si>
  <si>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</si>
  <si>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</si>
  <si>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</si>
  <si>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</si>
  <si>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</si>
  <si>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</si>
  <si>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</si>
  <si>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</si>
  <si>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</si>
  <si>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</si>
  <si>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</si>
  <si>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</si>
  <si>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</si>
  <si>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</si>
  <si>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</si>
  <si>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</si>
  <si>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</si>
  <si>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</si>
  <si>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</si>
  <si>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</si>
  <si>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</si>
  <si>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</si>
  <si>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</si>
  <si>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</si>
  <si>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</si>
  <si>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</si>
  <si>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</si>
  <si>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</si>
  <si>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</si>
  <si>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</si>
  <si>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</si>
  <si>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</si>
  <si>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</si>
  <si>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</si>
  <si>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</si>
  <si>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</si>
  <si>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</si>
  <si>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</si>
  <si>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</si>
  <si>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</si>
  <si>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</si>
  <si>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</si>
  <si>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</si>
  <si>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</si>
  <si>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</si>
  <si>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</si>
  <si>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</si>
  <si>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</si>
  <si>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</si>
  <si>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</si>
  <si>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</si>
  <si>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</si>
  <si>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</si>
  <si>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</si>
  <si>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</si>
  <si>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</si>
  <si>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</si>
  <si>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</si>
  <si>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</si>
  <si>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</si>
  <si>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</si>
  <si>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</si>
  <si>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</si>
  <si>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</si>
  <si>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</si>
  <si>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</si>
  <si>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</si>
  <si>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</si>
  <si>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</si>
  <si>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</si>
  <si>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</si>
  <si>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</si>
  <si>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</si>
  <si>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</si>
  <si>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</si>
  <si>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</si>
  <si>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</si>
  <si>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</si>
  <si>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</si>
  <si>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</si>
  <si>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</si>
  <si>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</si>
  <si>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</si>
  <si>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</si>
  <si>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</si>
  <si>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</si>
  <si>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</si>
  <si>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</si>
  <si>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</si>
  <si>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</si>
  <si>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</si>
  <si>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</si>
  <si>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</si>
  <si>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</si>
  <si>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</si>
  <si>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</si>
  <si>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</si>
  <si>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</si>
  <si>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</si>
  <si>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</si>
  <si>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</si>
  <si>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</si>
  <si>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</si>
  <si>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</si>
  <si>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</si>
  <si>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</si>
  <si>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</si>
  <si>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</si>
  <si>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</si>
  <si>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</si>
  <si>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</si>
  <si>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</si>
  <si>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</si>
  <si>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</si>
  <si>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</si>
  <si>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</si>
  <si>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</si>
  <si>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</si>
  <si>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</si>
  <si>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</si>
  <si>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</si>
  <si>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</si>
  <si>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</si>
  <si>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</si>
  <si>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</si>
  <si>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</si>
  <si>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</si>
  <si>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</si>
  <si>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</si>
  <si>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</si>
  <si>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</si>
  <si>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</si>
  <si>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</si>
  <si>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</si>
  <si>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</si>
  <si>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</si>
  <si>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</si>
  <si>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</si>
  <si>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</si>
  <si>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</si>
  <si>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</si>
  <si>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</si>
  <si>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</si>
  <si>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</si>
  <si>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</si>
  <si>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</si>
  <si>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</si>
  <si>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</si>
  <si>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</si>
  <si>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</si>
  <si>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</si>
  <si>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</si>
  <si>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</si>
  <si>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</si>
  <si>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</si>
  <si>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</si>
  <si>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</si>
  <si>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</si>
  <si>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</si>
  <si>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</si>
  <si>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</si>
  <si>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</si>
  <si>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</si>
  <si>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</si>
  <si>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</si>
  <si>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</si>
  <si>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</si>
  <si>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</si>
  <si>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</si>
  <si>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</si>
  <si>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</si>
  <si>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</si>
  <si>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</si>
  <si>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</si>
  <si>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</si>
  <si>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</si>
  <si>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</si>
  <si>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</si>
  <si>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</si>
  <si>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</si>
  <si>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</si>
  <si>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</si>
  <si>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</si>
  <si>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</si>
  <si>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</si>
  <si>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</si>
  <si>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</si>
  <si>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</si>
  <si>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</si>
  <si>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</si>
  <si>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</si>
  <si>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</si>
  <si>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</si>
  <si>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</si>
  <si>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</si>
  <si>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</si>
  <si>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</si>
  <si>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</si>
  <si>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</si>
  <si>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</si>
  <si>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</si>
  <si>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</si>
  <si>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</si>
  <si>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</si>
  <si>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</si>
  <si>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</si>
  <si>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</si>
  <si>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</si>
  <si>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</si>
  <si>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</si>
  <si>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</si>
  <si>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</si>
  <si>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</si>
  <si>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</si>
  <si>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</si>
  <si>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</si>
  <si>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</si>
  <si>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</si>
  <si>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</si>
  <si>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</si>
  <si>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</si>
  <si>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</si>
  <si>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</si>
  <si>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</si>
  <si>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</si>
  <si>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</si>
  <si>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</si>
  <si>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</si>
  <si>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</si>
  <si>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</si>
  <si>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</si>
  <si>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</si>
  <si>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</si>
  <si>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</si>
  <si>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</si>
  <si>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</si>
  <si>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</si>
  <si>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</si>
  <si>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</si>
  <si>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</si>
  <si>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</si>
  <si>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</si>
  <si>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</si>
  <si>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</si>
  <si>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</si>
  <si>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</si>
  <si>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</si>
  <si>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</si>
  <si>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</si>
  <si>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</si>
  <si>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</si>
  <si>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</si>
  <si>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</si>
  <si>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</si>
  <si>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</si>
  <si>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</si>
  <si>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</si>
  <si>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</si>
  <si>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</si>
  <si>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</si>
  <si>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</si>
  <si>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</si>
  <si>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</si>
  <si>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</si>
  <si>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</si>
  <si>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</si>
  <si>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</si>
  <si>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</si>
  <si>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</si>
  <si>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</si>
  <si>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</si>
  <si>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</si>
  <si>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</si>
  <si>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</si>
  <si>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</si>
  <si>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</si>
  <si>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</si>
  <si>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</si>
  <si>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</si>
  <si>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</si>
  <si>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</si>
  <si>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</si>
  <si>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</si>
  <si>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</si>
  <si>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</si>
  <si>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</si>
  <si>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</si>
  <si>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</si>
  <si>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</si>
  <si>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</si>
  <si>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</si>
  <si>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</si>
  <si>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</si>
  <si>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</si>
  <si>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</si>
  <si>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</si>
  <si>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</si>
  <si>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</si>
  <si>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</si>
  <si>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</si>
  <si>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</si>
  <si>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</si>
  <si>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</si>
  <si>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</si>
  <si>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</si>
  <si>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</si>
  <si>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</si>
  <si>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</si>
  <si>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</si>
  <si>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</si>
  <si>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</si>
  <si>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</si>
  <si>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</si>
  <si>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</si>
  <si>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</si>
  <si>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</si>
  <si>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</si>
  <si>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</si>
  <si>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</si>
  <si>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</si>
  <si>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</si>
  <si>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</si>
  <si>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</si>
  <si>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</si>
  <si>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</si>
  <si>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</si>
  <si>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</si>
  <si>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</si>
  <si>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</si>
  <si>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</si>
  <si>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</si>
  <si>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</si>
  <si>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</si>
  <si>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</si>
  <si>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</si>
  <si>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</si>
  <si>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</si>
  <si>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</si>
  <si>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</si>
  <si>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</si>
  <si>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</si>
  <si>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</si>
  <si>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</si>
  <si>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</si>
  <si>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</si>
  <si>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</si>
  <si>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</si>
  <si>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</si>
  <si>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</si>
  <si>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</si>
  <si>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</si>
  <si>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</si>
  <si>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</si>
  <si>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</si>
  <si>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</si>
  <si>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</si>
  <si>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</si>
  <si>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</si>
  <si>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</si>
  <si>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</si>
  <si>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</si>
  <si>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</si>
  <si>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</si>
  <si>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</si>
  <si>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</si>
  <si>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</si>
  <si>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</si>
  <si>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</si>
  <si>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</si>
  <si>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</si>
  <si>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</si>
  <si>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</si>
  <si>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</si>
  <si>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</si>
  <si>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</si>
  <si>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</si>
  <si>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</si>
  <si>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</si>
  <si>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</si>
  <si>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</si>
  <si>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</si>
  <si>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</si>
  <si>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</si>
  <si>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</si>
  <si>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</si>
  <si>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</si>
  <si>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</si>
  <si>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</si>
  <si>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</si>
  <si>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</si>
  <si>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</si>
  <si>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</si>
  <si>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</si>
  <si>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</si>
  <si>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</si>
  <si>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</si>
  <si>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</si>
  <si>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</si>
  <si>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</si>
  <si>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</si>
  <si>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</si>
  <si>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</si>
  <si>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</si>
  <si>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</si>
  <si>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</si>
  <si>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</si>
  <si>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</si>
  <si>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</si>
  <si>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</si>
  <si>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</si>
  <si>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</si>
  <si>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</si>
  <si>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</si>
  <si>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</si>
  <si>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</si>
  <si>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</si>
  <si>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</si>
  <si>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</si>
  <si>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</si>
  <si>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</si>
  <si>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</si>
  <si>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</si>
  <si>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</si>
  <si>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</si>
  <si>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</si>
  <si>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</si>
  <si>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</si>
  <si>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</si>
  <si>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</si>
  <si>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</si>
  <si>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</si>
  <si>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</si>
  <si>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</si>
  <si>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</si>
  <si>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</si>
  <si>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</si>
  <si>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</si>
  <si>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</si>
  <si>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</si>
  <si>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</si>
  <si>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</si>
  <si>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</si>
  <si>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</si>
  <si>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</si>
  <si>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</si>
  <si>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</si>
  <si>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</si>
  <si>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</si>
  <si>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</si>
  <si>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</si>
  <si>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</si>
  <si>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</si>
  <si>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</si>
  <si>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</si>
  <si>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</si>
  <si>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</si>
  <si>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</si>
  <si>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</si>
  <si>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</si>
  <si>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</si>
  <si>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</si>
  <si>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</si>
  <si>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</si>
  <si>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</si>
  <si>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</si>
  <si>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</si>
  <si>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</si>
  <si>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</si>
  <si>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</si>
  <si>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</si>
  <si>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</si>
  <si>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</si>
  <si>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</si>
  <si>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</si>
  <si>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</si>
  <si>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</si>
  <si>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</si>
  <si>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</si>
  <si>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</si>
  <si>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</si>
  <si>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</si>
  <si>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</si>
  <si>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</si>
  <si>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</si>
  <si>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</si>
  <si>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</si>
  <si>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</si>
  <si>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</si>
  <si>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</si>
  <si>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</si>
  <si>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</si>
  <si>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</si>
  <si>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</si>
  <si>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</si>
  <si>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</si>
  <si>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</si>
  <si>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</si>
  <si>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</si>
  <si>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</si>
  <si>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</si>
  <si>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</si>
  <si>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</si>
  <si>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</si>
  <si>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</si>
  <si>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</si>
  <si>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</si>
  <si>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</si>
  <si>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</si>
  <si>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</si>
  <si>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</si>
  <si>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</si>
  <si>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</si>
  <si>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</si>
  <si>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</si>
  <si>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</si>
  <si>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</si>
  <si>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</si>
  <si>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</si>
  <si>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</si>
  <si>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</si>
  <si>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</si>
  <si>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</si>
  <si>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</si>
  <si>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</si>
  <si>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</si>
  <si>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</si>
  <si>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</si>
  <si>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</si>
  <si>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</si>
  <si>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</si>
  <si>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</si>
  <si>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</si>
  <si>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</si>
  <si>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</si>
  <si>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</si>
  <si>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</si>
  <si>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</si>
  <si>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</si>
  <si>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</si>
  <si>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</si>
  <si>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</si>
  <si>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</si>
  <si>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</si>
  <si>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</si>
  <si>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</si>
  <si>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</si>
  <si>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</si>
  <si>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</si>
  <si>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</si>
  <si>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</si>
  <si>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</si>
  <si>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</si>
  <si>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</si>
  <si>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</si>
  <si>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</si>
  <si>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</si>
  <si>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</si>
  <si>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</si>
  <si>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</si>
  <si>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</si>
  <si>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</si>
  <si>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</si>
  <si>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</si>
  <si>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</si>
  <si>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</si>
  <si>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</si>
  <si>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</si>
  <si>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</si>
  <si>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</si>
  <si>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</si>
  <si>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</si>
  <si>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</si>
  <si>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</si>
  <si>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</si>
  <si>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</si>
  <si>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</si>
  <si>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</si>
  <si>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</si>
  <si>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</si>
  <si>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</si>
  <si>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</si>
  <si>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</si>
  <si>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</si>
  <si>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</si>
  <si>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</si>
  <si>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</si>
  <si>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</si>
  <si>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</si>
  <si>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</si>
  <si>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</si>
  <si>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</si>
  <si>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</si>
  <si>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</si>
  <si>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</si>
  <si>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</si>
  <si>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</si>
  <si>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</si>
  <si>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</si>
  <si>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</si>
  <si>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</si>
  <si>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</si>
  <si>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</si>
  <si>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</si>
  <si>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</si>
  <si>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</si>
  <si>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</si>
  <si>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</si>
  <si>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</si>
  <si>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</si>
  <si>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</si>
  <si>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</si>
  <si>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</si>
  <si>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</si>
  <si>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</si>
  <si>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</si>
  <si>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</si>
  <si>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</si>
  <si>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</si>
  <si>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</si>
  <si>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</si>
  <si>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</si>
  <si>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</si>
  <si>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</si>
  <si>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</si>
  <si>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</si>
  <si>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</si>
  <si>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</si>
  <si>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</si>
  <si>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</si>
  <si>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</si>
  <si>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</si>
  <si>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</si>
  <si>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</si>
  <si>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</si>
  <si>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</si>
  <si>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</si>
  <si>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</si>
  <si>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</si>
  <si>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</si>
  <si>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</si>
  <si>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</si>
  <si>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</si>
  <si>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</si>
  <si>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</si>
  <si>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</si>
  <si>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</si>
  <si>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</si>
  <si>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</si>
  <si>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</si>
  <si>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</si>
  <si>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</si>
  <si>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</si>
  <si>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</si>
  <si>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</si>
  <si>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</si>
  <si>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</si>
  <si>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</si>
  <si>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</si>
  <si>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</si>
  <si>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</si>
  <si>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</si>
  <si>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</si>
  <si>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</si>
  <si>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</si>
  <si>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</si>
  <si>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</si>
  <si>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</si>
  <si>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</si>
  <si>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</si>
  <si>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</si>
  <si>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</si>
  <si>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</si>
  <si>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</si>
  <si>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</si>
  <si>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</si>
  <si>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</si>
  <si>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</si>
  <si>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</si>
  <si>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</si>
  <si>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</si>
  <si>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</si>
  <si>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</si>
  <si>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</si>
  <si>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</si>
  <si>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</si>
  <si>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</si>
  <si>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</si>
  <si>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</si>
  <si>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</si>
  <si>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</si>
  <si>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</si>
  <si>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</si>
  <si>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</si>
  <si>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</si>
  <si>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</si>
  <si>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</si>
  <si>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</si>
  <si>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</si>
  <si>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</si>
  <si>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</si>
  <si>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</si>
  <si>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</si>
  <si>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</si>
  <si>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</si>
  <si>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</si>
  <si>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</si>
  <si>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</si>
  <si>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</si>
  <si>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</si>
  <si>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</si>
  <si>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</si>
  <si>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</si>
  <si>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</si>
  <si>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</si>
  <si>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</si>
  <si>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</si>
  <si>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</si>
  <si>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</si>
  <si>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</si>
  <si>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</si>
  <si>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</si>
  <si>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</si>
  <si>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</si>
  <si>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</si>
  <si>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</si>
  <si>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</si>
  <si>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</si>
  <si>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</si>
  <si>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</si>
  <si>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</si>
  <si>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</si>
  <si>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</si>
  <si>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</si>
  <si>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</si>
  <si>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</si>
  <si>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</si>
  <si>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</si>
  <si>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</si>
  <si>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</si>
  <si>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</si>
  <si>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</si>
  <si>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</si>
  <si>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</si>
  <si>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</si>
  <si>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</si>
  <si>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</si>
  <si>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</si>
  <si>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</si>
  <si>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</si>
  <si>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</si>
  <si>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</si>
  <si>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</si>
  <si>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</si>
  <si>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</si>
  <si>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</si>
  <si>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</si>
  <si>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</si>
  <si>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</si>
  <si>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</si>
  <si>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</si>
  <si>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</si>
  <si>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</si>
  <si>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</si>
  <si>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</si>
  <si>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</si>
  <si>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</si>
  <si>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</si>
  <si>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</si>
  <si>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</si>
  <si>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</si>
  <si>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</si>
  <si>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</si>
  <si>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</si>
  <si>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</si>
  <si>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</si>
  <si>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</si>
  <si>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</si>
  <si>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</si>
  <si>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</si>
  <si>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</si>
  <si>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</si>
  <si>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</si>
  <si>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</si>
  <si>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</si>
  <si>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</si>
  <si>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</si>
  <si>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</si>
  <si>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</si>
  <si>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</si>
  <si>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</si>
  <si>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</si>
  <si>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</si>
  <si>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</si>
  <si>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</si>
  <si>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</si>
  <si>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</si>
  <si>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</si>
  <si>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</si>
  <si>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</si>
  <si>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</si>
  <si>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</si>
  <si>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</si>
  <si>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</si>
  <si>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</si>
  <si>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</si>
  <si>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</si>
  <si>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</si>
  <si>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</si>
  <si>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</si>
  <si>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</si>
  <si>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</si>
  <si>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</si>
  <si>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</si>
  <si>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</si>
  <si>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</si>
  <si>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</si>
  <si>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</si>
  <si>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</si>
  <si>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</si>
  <si>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</si>
  <si>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</si>
  <si>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</si>
  <si>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</si>
  <si>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</si>
  <si>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</si>
  <si>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</si>
  <si>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</si>
  <si>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</si>
  <si>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</si>
  <si>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</si>
  <si>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</si>
  <si>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</si>
  <si>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</si>
  <si>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</si>
  <si>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</si>
  <si>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</si>
  <si>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</si>
  <si>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</si>
  <si>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</si>
  <si>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</si>
  <si>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</si>
  <si>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</si>
  <si>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</si>
  <si>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</si>
  <si>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</si>
  <si>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</si>
  <si>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</si>
  <si>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</si>
  <si>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</si>
  <si>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</si>
  <si>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</si>
  <si>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</si>
  <si>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</si>
  <si>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</si>
  <si>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</si>
  <si>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</si>
  <si>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</si>
  <si>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</si>
  <si>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</si>
  <si>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</si>
  <si>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</si>
  <si>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</si>
  <si>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</si>
  <si>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</si>
  <si>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</si>
  <si>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</si>
  <si>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</si>
  <si>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</si>
  <si>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</si>
  <si>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</si>
  <si>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</si>
  <si>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</si>
  <si>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</si>
  <si>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</si>
  <si>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</si>
  <si>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</si>
  <si>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</si>
  <si>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</si>
  <si>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</si>
  <si>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</si>
  <si>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</si>
  <si>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</si>
  <si>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</si>
  <si>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</si>
  <si>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</si>
  <si>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</si>
  <si>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</si>
  <si>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</si>
  <si>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</si>
  <si>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</si>
  <si>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</si>
  <si>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</si>
  <si>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</si>
  <si>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</si>
  <si>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</si>
  <si>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</si>
  <si>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</si>
  <si>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</si>
  <si>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</si>
  <si>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</si>
  <si>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</si>
  <si>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</si>
  <si>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</si>
  <si>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</si>
  <si>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</si>
  <si>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</si>
  <si>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</si>
  <si>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</si>
  <si>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</si>
  <si>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</si>
  <si>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</si>
  <si>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</si>
  <si>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</si>
  <si>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</si>
  <si>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</si>
  <si>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</si>
  <si>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</si>
  <si>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</si>
  <si>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</si>
  <si>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</si>
  <si>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</si>
  <si>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</si>
  <si>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</si>
  <si>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</si>
  <si>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</si>
  <si>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</si>
  <si>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</si>
  <si>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</si>
  <si>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</si>
  <si>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</si>
  <si>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</si>
  <si>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</si>
  <si>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</si>
  <si>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</si>
  <si>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</si>
  <si>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</si>
  <si>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</si>
  <si>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</si>
  <si>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</si>
  <si>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</si>
  <si>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</si>
  <si>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</si>
  <si>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</si>
  <si>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</si>
  <si>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</si>
  <si>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</si>
  <si>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</si>
  <si>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</si>
  <si>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</si>
  <si>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</si>
  <si>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</si>
  <si>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</si>
  <si>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</si>
  <si>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</si>
  <si>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</si>
  <si>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</si>
  <si>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</si>
  <si>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</si>
  <si>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</si>
  <si>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</si>
  <si>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</si>
  <si>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</si>
  <si>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</si>
  <si>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</si>
  <si>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</si>
  <si>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</si>
  <si>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</si>
  <si>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</si>
  <si>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</si>
  <si>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</si>
  <si>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</si>
  <si>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</si>
  <si>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</si>
  <si>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</si>
  <si>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</si>
  <si>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</si>
  <si>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</si>
  <si>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</si>
  <si>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</si>
  <si>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</si>
  <si>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</si>
  <si>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</si>
  <si>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</si>
  <si>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</si>
  <si>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</si>
  <si>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</si>
  <si>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</si>
  <si>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</si>
  <si>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</si>
  <si>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</si>
  <si>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</si>
  <si>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</si>
  <si>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</si>
  <si>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</si>
  <si>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</si>
  <si>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</si>
  <si>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</si>
  <si>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</si>
  <si>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</si>
  <si>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</si>
  <si>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</si>
  <si>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</si>
  <si>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</si>
  <si>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</si>
  <si>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</si>
  <si>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</si>
  <si>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</si>
  <si>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</si>
  <si>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</si>
  <si>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</si>
  <si>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</si>
  <si>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</si>
  <si>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</si>
  <si>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</si>
  <si>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</si>
  <si>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</si>
  <si>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</si>
  <si>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</si>
  <si>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</si>
  <si>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</si>
  <si>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</si>
  <si>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</si>
  <si>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</si>
  <si>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</si>
  <si>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</si>
  <si>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</si>
  <si>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</si>
  <si>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</si>
  <si>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</si>
  <si>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</si>
  <si>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</si>
  <si>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</si>
  <si>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</si>
  <si>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</si>
  <si>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</si>
  <si>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</si>
  <si>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</si>
  <si>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</si>
  <si>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</si>
  <si>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</si>
  <si>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</si>
  <si>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</si>
  <si>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</si>
  <si>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</si>
  <si>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</si>
  <si>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</si>
  <si>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</si>
  <si>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</si>
  <si>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</si>
  <si>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</si>
  <si>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</si>
  <si>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</si>
  <si>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</si>
  <si>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</si>
  <si>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</si>
  <si>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</si>
  <si>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</si>
  <si>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</si>
  <si>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</si>
  <si>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</si>
  <si>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</si>
  <si>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</si>
  <si>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</si>
  <si>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</si>
  <si>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</si>
  <si>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</si>
  <si>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</si>
  <si>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</si>
  <si>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</si>
  <si>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</si>
  <si>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</si>
  <si>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</si>
  <si>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</si>
  <si>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</si>
  <si>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</si>
  <si>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</si>
  <si>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</si>
  <si>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</si>
  <si>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</si>
  <si>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</si>
  <si>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</si>
  <si>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</si>
  <si>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</si>
  <si>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</si>
  <si>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</si>
  <si>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</si>
  <si>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</si>
  <si>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</si>
  <si>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</si>
  <si>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</si>
  <si>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</si>
  <si>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</si>
  <si>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</si>
  <si>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</si>
  <si>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</si>
  <si>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</si>
  <si>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</si>
  <si>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</si>
  <si>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</si>
  <si>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</si>
  <si>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</si>
  <si>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</si>
  <si>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</si>
  <si>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</si>
  <si>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</si>
  <si>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</si>
  <si>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</si>
  <si>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</si>
  <si>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</si>
  <si>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</si>
  <si>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</si>
  <si>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</si>
  <si>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</si>
  <si>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</si>
  <si>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</si>
  <si>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</si>
  <si>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</si>
  <si>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</si>
  <si>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</si>
  <si>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</si>
  <si>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</si>
  <si>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</si>
  <si>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</si>
  <si>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</si>
  <si>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</si>
  <si>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</si>
  <si>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</si>
  <si>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</si>
  <si>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</si>
  <si>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</si>
  <si>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</si>
  <si>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</si>
  <si>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</si>
  <si>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</si>
  <si>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</si>
  <si>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</si>
  <si>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</si>
  <si>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</si>
  <si>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</si>
  <si>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</si>
  <si>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</si>
  <si>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</si>
  <si>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</si>
  <si>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</si>
  <si>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</si>
  <si>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</si>
  <si>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</si>
  <si>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</si>
  <si>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</si>
  <si>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</si>
  <si>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</si>
  <si>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</si>
  <si>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</si>
  <si>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</si>
  <si>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</si>
  <si>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</si>
  <si>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</si>
  <si>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</si>
  <si>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</si>
  <si>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</si>
  <si>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</si>
  <si>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</si>
  <si>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</si>
  <si>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</si>
  <si>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</si>
  <si>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</si>
  <si>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</si>
  <si>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</si>
  <si>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</si>
  <si>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</si>
  <si>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</si>
  <si>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</si>
  <si>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</si>
  <si>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</si>
  <si>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</si>
  <si>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</si>
  <si>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</si>
  <si>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</si>
  <si>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</si>
  <si>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</si>
  <si>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</si>
  <si>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</si>
  <si>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</si>
  <si>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</si>
  <si>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</si>
  <si>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</si>
  <si>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</si>
  <si>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</si>
  <si>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</si>
  <si>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</si>
  <si>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</si>
  <si>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</si>
  <si>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</si>
  <si>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</si>
  <si>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</si>
  <si>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</si>
  <si>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</si>
  <si>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</si>
  <si>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</si>
  <si>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</si>
  <si>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</si>
  <si>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</si>
  <si>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</si>
  <si>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</si>
  <si>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</si>
  <si>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</si>
  <si>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</si>
  <si>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</si>
  <si>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</si>
  <si>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</si>
  <si>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</si>
  <si>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</si>
  <si>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</si>
  <si>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</si>
  <si>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</si>
  <si>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</si>
  <si>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</si>
  <si>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</si>
  <si>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</si>
  <si>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</si>
  <si>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</si>
  <si>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</si>
  <si>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</si>
  <si>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</si>
  <si>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</si>
  <si>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</si>
  <si>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</si>
  <si>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</si>
  <si>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</si>
  <si>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</si>
  <si>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</si>
  <si>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</si>
  <si>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</si>
  <si>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</si>
  <si>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</si>
  <si>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</si>
  <si>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</si>
  <si>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</si>
  <si>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</si>
  <si>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</si>
  <si>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</si>
  <si>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</si>
  <si>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</si>
  <si>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</si>
  <si>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</si>
  <si>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</si>
  <si>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</si>
  <si>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</si>
  <si>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</si>
  <si>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</si>
  <si>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</si>
  <si>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</si>
  <si>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</si>
  <si>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</si>
  <si>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</si>
  <si>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</si>
  <si>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</si>
  <si>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</si>
  <si>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</si>
  <si>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</si>
  <si>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</si>
  <si>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</si>
  <si>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</si>
  <si>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</si>
  <si>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</si>
  <si>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</si>
  <si>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</si>
  <si>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</si>
  <si>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</si>
  <si>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</si>
  <si>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</si>
  <si>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</si>
  <si>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</si>
  <si>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</si>
  <si>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</si>
  <si>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</si>
  <si>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</si>
  <si>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</si>
  <si>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</si>
  <si>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</si>
  <si>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</si>
  <si>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</si>
  <si>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</si>
  <si>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</si>
  <si>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</si>
  <si>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</si>
  <si>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</si>
  <si>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</si>
  <si>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</si>
  <si>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</si>
  <si>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</si>
  <si>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</si>
  <si>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</si>
  <si>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</si>
  <si>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</si>
  <si>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</si>
  <si>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</si>
  <si>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</si>
  <si>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</si>
  <si>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</si>
  <si>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</si>
  <si>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</si>
  <si>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</si>
  <si>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</si>
  <si>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</si>
  <si>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</si>
  <si>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</si>
  <si>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</si>
  <si>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</si>
  <si>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</si>
  <si>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</si>
  <si>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</si>
  <si>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</si>
  <si>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</si>
  <si>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</si>
  <si>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</si>
  <si>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</si>
  <si>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</si>
  <si>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</si>
  <si>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</si>
  <si>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</si>
  <si>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</si>
  <si>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</si>
  <si>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</si>
  <si>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</si>
  <si>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</si>
  <si>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</si>
  <si>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</si>
  <si>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</si>
  <si>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</si>
  <si>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</si>
  <si>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</si>
  <si>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</si>
  <si>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</si>
  <si>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</si>
  <si>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</si>
  <si>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</si>
  <si>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</si>
  <si>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</si>
  <si>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</si>
  <si>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</si>
  <si>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</si>
  <si>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</si>
  <si>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</si>
  <si>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</si>
  <si>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</si>
  <si>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</si>
  <si>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</si>
  <si>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</si>
  <si>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</si>
  <si>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</si>
  <si>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</si>
  <si>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</si>
  <si>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</si>
  <si>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</si>
  <si>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</si>
  <si>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</si>
  <si>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</si>
  <si>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</si>
  <si>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</si>
  <si>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</si>
  <si>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</si>
  <si>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</si>
  <si>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</si>
  <si>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</si>
  <si>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</si>
  <si>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</si>
  <si>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</si>
  <si>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</si>
  <si>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</si>
  <si>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</si>
  <si>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</si>
  <si>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</si>
  <si>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</si>
  <si>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</si>
  <si>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</si>
  <si>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</si>
  <si>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</si>
  <si>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</si>
  <si>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</si>
  <si>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</si>
  <si>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</si>
  <si>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</si>
  <si>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</si>
  <si>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</si>
  <si>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</si>
  <si>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</si>
  <si>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</si>
  <si>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</si>
  <si>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</si>
  <si>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</si>
  <si>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</si>
  <si>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</si>
  <si>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</si>
  <si>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</si>
  <si>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</si>
  <si>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</si>
  <si>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</si>
  <si>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</si>
  <si>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</si>
  <si>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</si>
  <si>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</si>
  <si>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</si>
  <si>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</si>
  <si>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</si>
  <si>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</si>
  <si>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</si>
  <si>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</si>
  <si>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</si>
  <si>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</si>
  <si>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</si>
  <si>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</si>
  <si>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</si>
  <si>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</si>
  <si>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</si>
  <si>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</si>
  <si>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</si>
  <si>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</si>
  <si>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</si>
  <si>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</si>
  <si>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</si>
  <si>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</si>
  <si>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</si>
  <si>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</si>
  <si>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</si>
  <si>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</si>
  <si>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</si>
  <si>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</si>
  <si>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</si>
  <si>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</si>
  <si>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</si>
  <si>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</si>
  <si>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</si>
  <si>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</si>
  <si>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</si>
  <si>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</si>
  <si>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</si>
  <si>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</si>
  <si>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</si>
  <si>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</si>
  <si>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</si>
  <si>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</si>
  <si>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</si>
  <si>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</si>
  <si>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</si>
  <si>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</si>
  <si>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</si>
  <si>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</si>
  <si>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</si>
  <si>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</si>
  <si>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</si>
  <si>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</si>
  <si>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</si>
  <si>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</si>
  <si>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</si>
  <si>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</si>
  <si>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</si>
  <si>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</si>
  <si>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</si>
  <si>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</si>
  <si>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</si>
  <si>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</si>
  <si>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</si>
  <si>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</si>
  <si>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</si>
  <si>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</si>
  <si>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</si>
  <si>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</si>
  <si>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</si>
  <si>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</si>
  <si>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</si>
  <si>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</si>
  <si>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</si>
  <si>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</si>
  <si>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</si>
  <si>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</si>
  <si>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</si>
  <si>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</si>
  <si>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</si>
  <si>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</si>
  <si>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</si>
  <si>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</si>
  <si>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</si>
  <si>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</si>
  <si>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</si>
  <si>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</si>
  <si>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</si>
  <si>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</si>
  <si>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</si>
  <si>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</si>
  <si>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</si>
  <si>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</si>
  <si>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</si>
  <si>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</si>
  <si>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</si>
  <si>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</si>
  <si>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</si>
  <si>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</si>
  <si>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</si>
  <si>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</si>
  <si>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</si>
  <si>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</si>
  <si>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</si>
  <si>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</si>
  <si>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</si>
  <si>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</si>
  <si>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</si>
  <si>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</si>
  <si>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</si>
  <si>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</si>
  <si>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</si>
  <si>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</si>
  <si>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</si>
  <si>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</si>
  <si>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</si>
  <si>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</si>
  <si>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</si>
  <si>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</si>
  <si>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</si>
  <si>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</si>
  <si>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</si>
  <si>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</si>
  <si>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</si>
  <si>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</si>
  <si>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</si>
  <si>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</si>
  <si>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</si>
  <si>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</si>
  <si>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</si>
  <si>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</si>
  <si>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</si>
  <si>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</si>
  <si>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</si>
  <si>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</si>
  <si>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</si>
  <si>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</si>
  <si>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</si>
  <si>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</si>
  <si>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</si>
  <si>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</si>
  <si>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</si>
  <si>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</si>
  <si>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</si>
  <si>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</si>
  <si>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</si>
  <si>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</si>
  <si>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</si>
  <si>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</si>
  <si>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</si>
  <si>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</si>
  <si>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</si>
  <si>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</si>
  <si>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</si>
  <si>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</si>
  <si>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</si>
  <si>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</si>
  <si>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</si>
  <si>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</si>
  <si>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</si>
  <si>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</si>
  <si>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</si>
  <si>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</si>
  <si>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</si>
  <si>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</si>
  <si>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</si>
  <si>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</si>
  <si>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</si>
  <si>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</si>
  <si>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</si>
  <si>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</si>
  <si>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</si>
  <si>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</si>
  <si>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</si>
  <si>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</si>
  <si>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</si>
  <si>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</si>
  <si>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</si>
  <si>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</si>
  <si>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</si>
  <si>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</si>
  <si>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</si>
  <si>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</si>
  <si>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</si>
  <si>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</si>
  <si>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</si>
  <si>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</si>
  <si>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</si>
  <si>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</si>
  <si>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</si>
  <si>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</si>
  <si>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</si>
  <si>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</si>
  <si>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</si>
  <si>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</si>
  <si>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</si>
  <si>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</si>
  <si>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</si>
  <si>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</si>
  <si>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</si>
  <si>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</si>
  <si>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</si>
  <si>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</si>
  <si>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</si>
  <si>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</si>
  <si>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</si>
  <si>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</si>
  <si>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</si>
  <si>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</si>
  <si>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</si>
  <si>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</si>
  <si>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</si>
  <si>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</si>
  <si>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</si>
  <si>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</si>
  <si>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</si>
  <si>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</si>
  <si>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</si>
  <si>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</si>
  <si>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</si>
  <si>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</si>
  <si>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</si>
  <si>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</si>
  <si>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</si>
  <si>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</si>
  <si>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</si>
  <si>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</si>
  <si>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</si>
  <si>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</si>
  <si>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</si>
  <si>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</si>
  <si>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</si>
  <si>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</si>
  <si>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</si>
  <si>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</si>
  <si>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</si>
  <si>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</si>
  <si>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</si>
  <si>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</si>
  <si>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</si>
  <si>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</si>
  <si>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</si>
  <si>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</si>
  <si>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</si>
  <si>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</si>
  <si>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</si>
  <si>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</si>
  <si>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</si>
  <si>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</si>
  <si>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</si>
  <si>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</si>
  <si>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</si>
  <si>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</si>
  <si>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</si>
  <si>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</si>
  <si>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</si>
  <si>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</si>
  <si>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</si>
  <si>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</si>
  <si>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</si>
  <si>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</si>
  <si>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</si>
  <si>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</si>
  <si>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</si>
  <si>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</si>
  <si>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</si>
  <si>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</si>
  <si>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</si>
  <si>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</si>
  <si>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</si>
  <si>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</si>
  <si>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</si>
  <si>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</si>
  <si>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</si>
  <si>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</si>
  <si>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</si>
  <si>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</si>
  <si>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</si>
  <si>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</si>
  <si>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</si>
  <si>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</si>
  <si>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</si>
  <si>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</si>
  <si>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</si>
  <si>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</si>
  <si>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</si>
  <si>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</si>
  <si>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</si>
  <si>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</si>
  <si>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</si>
  <si>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</si>
  <si>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</si>
  <si>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</si>
  <si>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</si>
  <si>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</si>
  <si>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</si>
  <si>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</si>
  <si>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</si>
  <si>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</si>
  <si>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</si>
  <si>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</si>
  <si>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</si>
  <si>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</si>
  <si>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</si>
  <si>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</si>
  <si>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</si>
  <si>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</si>
  <si>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</si>
  <si>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</si>
  <si>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</si>
  <si>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</si>
  <si>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</si>
  <si>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</si>
  <si>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</si>
  <si>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</si>
  <si>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</si>
  <si>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</si>
  <si>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</si>
  <si>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</si>
  <si>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</si>
  <si>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</si>
  <si>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</si>
  <si>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</si>
  <si>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</si>
  <si>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</si>
  <si>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</si>
  <si>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</si>
  <si>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</si>
  <si>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</si>
  <si>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</si>
  <si>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</si>
  <si>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</si>
  <si>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</si>
  <si>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</si>
  <si>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</si>
  <si>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</si>
  <si>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</si>
  <si>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</si>
  <si>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</si>
  <si>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</si>
  <si>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</si>
  <si>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</si>
  <si>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</si>
  <si>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</si>
  <si>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</si>
  <si>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</si>
  <si>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</si>
  <si>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</si>
  <si>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</si>
  <si>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</si>
  <si>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</si>
  <si>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</si>
  <si>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</si>
  <si>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</si>
  <si>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</si>
  <si>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</si>
  <si>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</si>
  <si>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</si>
  <si>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</si>
  <si>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</si>
  <si>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</si>
  <si>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</si>
  <si>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</si>
  <si>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</si>
  <si>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</si>
  <si>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</si>
  <si>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</si>
  <si>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</si>
  <si>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</si>
  <si>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</si>
  <si>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</si>
  <si>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</si>
  <si>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</si>
  <si>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</si>
  <si>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</si>
  <si>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</si>
  <si>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</si>
  <si>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</si>
  <si>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</si>
  <si>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</si>
  <si>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</si>
  <si>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</si>
  <si>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</si>
  <si>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</si>
  <si>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</si>
  <si>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</si>
  <si>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</si>
  <si>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</si>
  <si>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</si>
  <si>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</si>
  <si>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</si>
  <si>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</si>
  <si>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</si>
  <si>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</si>
  <si>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</si>
  <si>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</si>
  <si>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</si>
  <si>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</si>
  <si>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</si>
  <si>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</si>
  <si>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</si>
  <si>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</si>
  <si>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</si>
  <si>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</si>
  <si>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</si>
  <si>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</si>
  <si>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</si>
  <si>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</si>
  <si>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</si>
  <si>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</si>
  <si>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</si>
  <si>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</si>
  <si>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</si>
  <si>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</si>
  <si>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</si>
  <si>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</si>
  <si>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</si>
  <si>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</si>
  <si>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</si>
  <si>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</si>
  <si>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</si>
  <si>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</si>
  <si>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</si>
  <si>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</si>
  <si>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</si>
  <si>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</si>
  <si>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</si>
  <si>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</si>
  <si>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</si>
  <si>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</si>
  <si>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</si>
  <si>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</si>
  <si>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</si>
  <si>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</si>
  <si>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</si>
  <si>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</si>
  <si>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</si>
  <si>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</si>
  <si>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</si>
  <si>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</si>
  <si>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</si>
  <si>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</si>
  <si>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</si>
  <si>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</si>
  <si>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</si>
  <si>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</si>
  <si>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</si>
  <si>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</si>
  <si>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</si>
  <si>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</si>
  <si>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</si>
  <si>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</si>
  <si>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</si>
  <si>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</si>
  <si>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</si>
  <si>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</si>
  <si>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</si>
  <si>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</si>
  <si>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</si>
  <si>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</si>
  <si>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</si>
  <si>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</si>
  <si>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</si>
  <si>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</si>
  <si>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</si>
  <si>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</si>
  <si>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</si>
  <si>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</si>
  <si>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</si>
  <si>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</si>
  <si>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</si>
  <si>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</si>
  <si>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</si>
  <si>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</si>
  <si>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</si>
  <si>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</si>
  <si>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</si>
  <si>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</si>
  <si>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</si>
  <si>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</si>
  <si>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</si>
  <si>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</si>
  <si>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</si>
  <si>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</si>
  <si>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</si>
  <si>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</si>
  <si>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</si>
  <si>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</si>
  <si>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</si>
  <si>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</si>
  <si>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</si>
  <si>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</si>
  <si>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</si>
  <si>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</si>
  <si>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</si>
  <si>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</si>
  <si>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</si>
  <si>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</si>
  <si>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</si>
  <si>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</si>
  <si>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</si>
  <si>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</si>
  <si>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</si>
  <si>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</si>
  <si>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</si>
  <si>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</si>
  <si>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</si>
  <si>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</si>
  <si>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</si>
  <si>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</si>
  <si>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</si>
  <si>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</si>
  <si>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</si>
  <si>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</si>
  <si>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</si>
  <si>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</si>
  <si>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</si>
  <si>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</si>
  <si>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</si>
  <si>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</si>
  <si>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</si>
  <si>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</si>
  <si>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</si>
  <si>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</si>
  <si>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</si>
  <si>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</si>
  <si>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</si>
  <si>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</si>
  <si>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</si>
  <si>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</si>
  <si>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</si>
  <si>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</si>
  <si>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</si>
  <si>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</si>
  <si>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</si>
  <si>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</si>
  <si>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</si>
  <si>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</si>
  <si>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</si>
  <si>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</si>
  <si>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</si>
  <si>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</si>
  <si>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</si>
  <si>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</si>
  <si>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</si>
  <si>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</si>
  <si>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</si>
  <si>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</si>
  <si>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</si>
  <si>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</si>
  <si>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</si>
  <si>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</si>
  <si>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</si>
  <si>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</si>
  <si>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</si>
  <si>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</si>
  <si>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</si>
  <si>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</si>
  <si>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</si>
  <si>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</si>
  <si>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</si>
  <si>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</si>
  <si>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</si>
  <si>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</si>
  <si>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</si>
  <si>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</si>
  <si>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</si>
  <si>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</si>
  <si>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</si>
  <si>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</si>
  <si>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</si>
  <si>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</si>
  <si>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</si>
  <si>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</si>
  <si>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</si>
  <si>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</si>
  <si>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</si>
  <si>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</si>
  <si>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</si>
  <si>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</si>
  <si>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</si>
  <si>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</si>
  <si>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</si>
  <si>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</si>
  <si>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</si>
  <si>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</si>
  <si>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</si>
  <si>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</si>
  <si>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</si>
  <si>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</si>
  <si>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</si>
  <si>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</si>
  <si>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</si>
  <si>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</si>
  <si>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</si>
  <si>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</si>
  <si>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</si>
  <si>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</si>
  <si>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</si>
  <si>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</si>
  <si>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</si>
  <si>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</si>
  <si>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</si>
  <si>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</si>
  <si>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</si>
  <si>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</si>
  <si>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</si>
  <si>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</si>
  <si>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</si>
  <si>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</si>
  <si>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</si>
  <si>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</si>
  <si>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</si>
  <si>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</si>
  <si>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</si>
  <si>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</si>
  <si>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</si>
  <si>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</si>
  <si>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</si>
  <si>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</si>
  <si>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</si>
  <si>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</si>
  <si>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</si>
  <si>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</si>
  <si>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</si>
  <si>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</si>
  <si>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</si>
  <si>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</si>
  <si>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</si>
  <si>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</si>
  <si>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</si>
  <si>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</si>
  <si>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</si>
  <si>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</si>
  <si>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</si>
  <si>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</si>
  <si>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</si>
  <si>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</si>
  <si>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</si>
  <si>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</si>
  <si>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</si>
  <si>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</si>
  <si>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</si>
  <si>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</si>
  <si>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</si>
  <si>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</si>
  <si>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</si>
  <si>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</si>
  <si>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</si>
  <si>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</si>
  <si>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</si>
  <si>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</si>
  <si>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</si>
  <si>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</si>
  <si>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</si>
  <si>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</si>
  <si>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</si>
  <si>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</si>
  <si>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</si>
  <si>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</si>
  <si>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</si>
  <si>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</si>
  <si>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</si>
  <si>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</si>
  <si>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</si>
  <si>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</si>
  <si>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</si>
  <si>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</si>
  <si>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</si>
  <si>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</si>
  <si>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</si>
  <si>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</si>
  <si>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</si>
  <si>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</si>
  <si>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</si>
  <si>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</si>
  <si>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</si>
  <si>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</si>
  <si>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</si>
  <si>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</si>
  <si>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</si>
  <si>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</si>
  <si>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</si>
  <si>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</si>
  <si>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</si>
  <si>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</si>
  <si>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</si>
  <si>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</si>
  <si>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</si>
  <si>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</si>
  <si>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</si>
  <si>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</si>
  <si>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</si>
  <si>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</si>
  <si>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</si>
  <si>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</si>
  <si>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</si>
  <si>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</si>
  <si>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</si>
  <si>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</si>
  <si>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</si>
  <si>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</si>
  <si>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</si>
  <si>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</si>
  <si>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</si>
  <si>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</si>
  <si>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</si>
  <si>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</si>
  <si>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</si>
  <si>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</si>
  <si>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</si>
  <si>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</si>
  <si>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</si>
  <si>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</si>
  <si>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</si>
  <si>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</si>
  <si>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</si>
  <si>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</si>
  <si>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</si>
  <si>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</si>
  <si>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</si>
  <si>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</si>
  <si>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</si>
  <si>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</si>
  <si>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</si>
  <si>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</si>
  <si>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</si>
  <si>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</si>
  <si>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</si>
  <si>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</si>
  <si>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</si>
  <si>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</si>
  <si>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</si>
  <si>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</si>
  <si>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</si>
  <si>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</si>
  <si>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</si>
  <si>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</si>
  <si>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</si>
  <si>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</si>
  <si>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</si>
  <si>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</si>
  <si>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</si>
  <si>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</si>
  <si>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</si>
  <si>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</si>
  <si>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</si>
  <si>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</si>
  <si>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</si>
  <si>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</si>
  <si>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</si>
  <si>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</si>
  <si>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</si>
  <si>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</si>
  <si>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</si>
  <si>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</si>
  <si>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</si>
  <si>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</si>
  <si>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</si>
  <si>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</si>
  <si>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</si>
  <si>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</si>
  <si>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</si>
  <si>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</si>
  <si>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</si>
  <si>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</si>
  <si>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</si>
  <si>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</si>
  <si>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</si>
  <si>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</si>
  <si>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</si>
  <si>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</si>
  <si>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</si>
  <si>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</si>
  <si>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</si>
  <si>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</si>
  <si>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</si>
  <si>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</si>
  <si>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</si>
  <si>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</si>
  <si>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</si>
  <si>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</si>
  <si>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</si>
  <si>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</si>
  <si>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</si>
  <si>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</si>
  <si>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</si>
  <si>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</si>
  <si>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</si>
  <si>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</si>
  <si>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</si>
  <si>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</si>
  <si>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</si>
  <si>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</si>
  <si>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</si>
  <si>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</si>
  <si>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</si>
  <si>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</si>
  <si>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</si>
  <si>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</si>
  <si>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</si>
  <si>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</si>
  <si>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</si>
  <si>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</si>
  <si>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</si>
  <si>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</si>
  <si>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</si>
  <si>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</si>
  <si>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</si>
  <si>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</si>
  <si>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</si>
  <si>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</si>
  <si>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</si>
  <si>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</si>
  <si>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</si>
  <si>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</si>
  <si>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</si>
  <si>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</si>
  <si>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</si>
  <si>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</si>
  <si>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</si>
  <si>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</si>
  <si>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</si>
  <si>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</si>
  <si>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</si>
  <si>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</si>
  <si>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</si>
  <si>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</si>
  <si>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</si>
  <si>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</si>
  <si>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</si>
  <si>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</si>
  <si>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</si>
  <si>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</si>
  <si>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</si>
  <si>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</si>
  <si>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</si>
  <si>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</si>
  <si>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</si>
  <si>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</si>
  <si>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</si>
  <si>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</si>
  <si>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</si>
  <si>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</si>
  <si>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</si>
  <si>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</si>
  <si>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</si>
  <si>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</si>
  <si>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</si>
  <si>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</si>
  <si>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</si>
  <si>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</si>
  <si>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</si>
  <si>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</si>
  <si>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</si>
  <si>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</si>
  <si>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</si>
  <si>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</si>
  <si>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</si>
  <si>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</si>
  <si>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</si>
  <si>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</si>
  <si>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</si>
  <si>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</si>
  <si>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</si>
  <si>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</si>
  <si>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</si>
  <si>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</si>
  <si>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</si>
  <si>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</si>
  <si>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</si>
  <si>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</si>
  <si>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</si>
  <si>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</si>
  <si>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</si>
  <si>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</si>
  <si>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</si>
  <si>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</si>
  <si>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</si>
  <si>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</si>
  <si>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</si>
  <si>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</si>
  <si>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</si>
  <si>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</si>
  <si>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</si>
  <si>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</si>
  <si>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</si>
  <si>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</si>
  <si>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</si>
  <si>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</si>
  <si>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</si>
  <si>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</si>
  <si>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</si>
  <si>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</si>
  <si>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</si>
  <si>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</si>
  <si>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</si>
  <si>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</si>
  <si>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</si>
  <si>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</si>
  <si>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</si>
  <si>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</si>
  <si>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</si>
  <si>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</si>
  <si>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</si>
  <si>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</si>
  <si>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</si>
  <si>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</si>
  <si>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</si>
  <si>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</si>
  <si>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</si>
  <si>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</si>
  <si>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</si>
  <si>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</si>
  <si>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</si>
  <si>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</si>
  <si>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</si>
  <si>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</si>
  <si>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</si>
  <si>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</si>
  <si>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</si>
  <si>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</si>
  <si>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</si>
  <si>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</si>
  <si>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</si>
  <si>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</si>
  <si>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</si>
  <si>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</si>
  <si>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</si>
  <si>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</si>
  <si>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</si>
  <si>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</si>
  <si>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</si>
  <si>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</si>
  <si>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</si>
  <si>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</si>
  <si>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</si>
  <si>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</si>
  <si>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</si>
  <si>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</si>
  <si>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</si>
  <si>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</si>
  <si>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</si>
  <si>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</si>
  <si>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</si>
  <si>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</si>
  <si>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</si>
  <si>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</si>
  <si>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</si>
  <si>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</si>
  <si>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</si>
  <si>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</si>
  <si>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</si>
  <si>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</si>
  <si>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</si>
  <si>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</si>
  <si>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</si>
  <si>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</si>
  <si>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</si>
  <si>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</si>
  <si>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</si>
  <si>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</si>
  <si>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</si>
  <si>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</si>
  <si>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</si>
  <si>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</si>
  <si>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</si>
  <si>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</si>
  <si>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</si>
  <si>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</si>
  <si>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</si>
  <si>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</si>
  <si>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</si>
  <si>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</si>
  <si>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</si>
  <si>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</si>
  <si>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</si>
  <si>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</si>
  <si>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</si>
  <si>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</si>
  <si>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</si>
  <si>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</si>
  <si>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</si>
  <si>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</si>
  <si>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</si>
  <si>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</si>
  <si>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</si>
  <si>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</si>
  <si>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</si>
  <si>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</si>
  <si>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</si>
  <si>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</si>
  <si>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</si>
  <si>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</si>
  <si>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</si>
  <si>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</si>
  <si>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</si>
  <si>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</si>
  <si>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</si>
  <si>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</si>
  <si>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</si>
  <si>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</si>
  <si>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</si>
  <si>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</si>
  <si>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</si>
  <si>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</si>
  <si>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</si>
  <si>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</si>
  <si>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</si>
  <si>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</si>
  <si>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</si>
  <si>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</si>
  <si>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</si>
  <si>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</si>
  <si>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</si>
  <si>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</si>
  <si>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</si>
  <si>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</si>
  <si>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</si>
  <si>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</si>
  <si>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</si>
  <si>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</si>
  <si>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</si>
  <si>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</si>
  <si>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</si>
  <si>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</si>
  <si>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</si>
  <si>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</si>
  <si>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</si>
  <si>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</si>
  <si>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</si>
  <si>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</si>
  <si>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</si>
  <si>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</si>
  <si>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</si>
  <si>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</si>
  <si>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</si>
  <si>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</si>
  <si>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</si>
  <si>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</si>
  <si>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</si>
  <si>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</si>
  <si>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</si>
  <si>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</si>
  <si>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</si>
  <si>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</si>
  <si>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</si>
  <si>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</si>
  <si>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</si>
  <si>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</si>
  <si>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</si>
  <si>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</si>
  <si>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</si>
  <si>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</si>
  <si>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</si>
  <si>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</si>
  <si>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</si>
  <si>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</si>
  <si>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</si>
  <si>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</si>
  <si>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</si>
  <si>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</si>
  <si>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</si>
  <si>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</si>
  <si>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</si>
  <si>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</si>
  <si>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</si>
  <si>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</si>
  <si>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</si>
  <si>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</si>
  <si>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</si>
  <si>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</si>
  <si>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</si>
  <si>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</si>
  <si>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</si>
  <si>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</si>
  <si>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</si>
  <si>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</si>
  <si>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</si>
  <si>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</si>
  <si>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</si>
  <si>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</si>
  <si>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</si>
  <si>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</si>
  <si>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</si>
  <si>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</si>
  <si>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</si>
  <si>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</si>
  <si>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</si>
  <si>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</si>
  <si>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</si>
  <si>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</si>
  <si>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</si>
  <si>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</si>
  <si>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</si>
  <si>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</si>
  <si>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</si>
  <si>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</si>
  <si>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</si>
  <si>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</si>
  <si>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</si>
  <si>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</si>
  <si>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</si>
  <si>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</si>
  <si>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</si>
  <si>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</si>
  <si>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</si>
  <si>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</si>
  <si>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</si>
  <si>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</si>
  <si>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</si>
  <si>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</si>
  <si>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</si>
  <si>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</si>
  <si>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</si>
  <si>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</si>
  <si>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</si>
  <si>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</si>
  <si>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</si>
  <si>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</si>
  <si>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</si>
  <si>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</si>
  <si>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</si>
  <si>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</si>
  <si>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</si>
  <si>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</si>
  <si>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</si>
  <si>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</si>
  <si>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</si>
  <si>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</si>
  <si>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</si>
  <si>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</si>
  <si>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</si>
  <si>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</si>
  <si>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</si>
  <si>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</si>
  <si>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</si>
  <si>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</si>
  <si>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</si>
  <si>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</si>
  <si>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</si>
  <si>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</si>
  <si>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</si>
  <si>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</si>
  <si>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</si>
  <si>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</si>
  <si>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</si>
  <si>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</si>
  <si>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</si>
  <si>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</si>
  <si>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</si>
  <si>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</si>
  <si>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</si>
  <si>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</si>
  <si>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</si>
  <si>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</si>
  <si>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</si>
  <si>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</si>
  <si>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</si>
  <si>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</si>
  <si>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</si>
  <si>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</si>
  <si>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</si>
  <si>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</si>
  <si>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</si>
  <si>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</si>
  <si>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</si>
  <si>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</si>
  <si>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</si>
  <si>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</si>
  <si>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</si>
  <si>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</si>
  <si>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</si>
  <si>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</si>
  <si>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</si>
  <si>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</si>
  <si>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</si>
  <si>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</si>
  <si>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</si>
  <si>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</si>
  <si>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</si>
  <si>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</si>
  <si>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</si>
  <si>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</si>
  <si>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</si>
  <si>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</si>
  <si>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</si>
  <si>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</si>
  <si>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</si>
  <si>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</si>
  <si>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</si>
  <si>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</si>
  <si>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</si>
  <si>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</si>
  <si>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</si>
  <si>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</si>
  <si>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</si>
  <si>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</si>
  <si>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</si>
  <si>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</si>
  <si>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</si>
  <si>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</si>
  <si>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</si>
  <si>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</si>
  <si>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</si>
  <si>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</si>
  <si>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</si>
  <si>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</si>
  <si>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</si>
  <si>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</si>
  <si>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</si>
  <si>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</si>
  <si>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</si>
  <si>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</si>
  <si>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</si>
  <si>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</si>
  <si>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</si>
  <si>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</si>
  <si>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</si>
  <si>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</si>
  <si>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</si>
  <si>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</si>
  <si>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</si>
  <si>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</si>
  <si>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</si>
  <si>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</si>
  <si>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</si>
  <si>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</si>
  <si>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</si>
  <si>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</si>
  <si>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</si>
  <si>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</si>
  <si>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</si>
  <si>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</si>
  <si>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</si>
  <si>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</si>
  <si>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</si>
  <si>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</si>
  <si>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</si>
  <si>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</si>
  <si>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</si>
  <si>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</si>
  <si>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</si>
  <si>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</si>
  <si>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</si>
  <si>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</si>
  <si>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</si>
  <si>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</si>
  <si>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</si>
  <si>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</si>
  <si>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</si>
  <si>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</si>
  <si>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</si>
  <si>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</si>
  <si>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</si>
  <si>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</si>
  <si>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</si>
  <si>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</si>
  <si>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</si>
  <si>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</si>
  <si>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</si>
  <si>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</si>
  <si>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</si>
  <si>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</si>
  <si>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</si>
  <si>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</si>
  <si>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</si>
  <si>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</si>
  <si>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</si>
  <si>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</si>
  <si>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</si>
  <si>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</si>
  <si>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</si>
  <si>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</si>
  <si>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</si>
  <si>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</si>
  <si>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</si>
  <si>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</si>
  <si>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</si>
  <si>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</si>
  <si>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</si>
  <si>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</si>
  <si>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</si>
  <si>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</si>
  <si>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</si>
  <si>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</si>
  <si>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</si>
  <si>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</si>
  <si>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</si>
  <si>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</si>
  <si>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</si>
  <si>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</si>
  <si>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</si>
  <si>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</si>
  <si>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</si>
  <si>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</si>
  <si>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</si>
  <si>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</si>
  <si>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</si>
  <si>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</si>
  <si>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</si>
  <si>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</si>
  <si>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</si>
  <si>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</si>
  <si>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</si>
  <si>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</si>
  <si>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</si>
  <si>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</si>
  <si>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</si>
  <si>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</si>
  <si>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</si>
  <si>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</si>
  <si>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</si>
  <si>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</si>
  <si>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</si>
  <si>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</si>
  <si>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</si>
  <si>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</si>
  <si>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</si>
  <si>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</si>
  <si>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</si>
  <si>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</si>
  <si>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</si>
  <si>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</si>
  <si>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</si>
  <si>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</si>
  <si>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</si>
  <si>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</si>
  <si>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</si>
  <si>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</si>
  <si>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</si>
  <si>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</si>
  <si>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</si>
  <si>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</si>
  <si>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</si>
  <si>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</si>
  <si>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</si>
  <si>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</si>
  <si>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</si>
  <si>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</si>
  <si>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</si>
  <si>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</si>
  <si>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</si>
  <si>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</si>
  <si>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</si>
  <si>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</si>
  <si>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</si>
  <si>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</si>
  <si>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</si>
  <si>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</si>
  <si>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</si>
  <si>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</si>
  <si>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</si>
  <si>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</si>
  <si>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</si>
  <si>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</si>
  <si>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</si>
  <si>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</si>
  <si>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</si>
  <si>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</si>
  <si>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</si>
  <si>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</si>
  <si>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</si>
  <si>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</si>
  <si>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</si>
  <si>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</si>
  <si>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</si>
  <si>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</si>
  <si>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</si>
  <si>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</si>
  <si>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</si>
  <si>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</si>
  <si>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</si>
  <si>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</si>
  <si>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</si>
  <si>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</si>
  <si>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</si>
  <si>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</si>
  <si>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</si>
  <si>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</si>
  <si>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</si>
  <si>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</si>
  <si>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</si>
  <si>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</si>
  <si>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</si>
  <si>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</si>
  <si>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</si>
  <si>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</si>
  <si>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</si>
  <si>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</si>
  <si>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</si>
  <si>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</si>
  <si>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</si>
  <si>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</si>
  <si>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</si>
  <si>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</si>
  <si>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</si>
  <si>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</si>
  <si>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</si>
  <si>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</si>
  <si>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</si>
  <si>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</si>
  <si>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</si>
  <si>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</si>
  <si>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</si>
  <si>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</si>
  <si>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</si>
  <si>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</si>
  <si>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</si>
  <si>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</si>
  <si>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</si>
  <si>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</si>
  <si>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</si>
  <si>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</si>
  <si>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</si>
  <si>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</si>
  <si>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</si>
  <si>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</si>
  <si>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</si>
  <si>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</si>
  <si>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</si>
  <si>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</si>
  <si>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</si>
  <si>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</si>
  <si>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</si>
  <si>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</si>
  <si>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</si>
  <si>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</si>
  <si>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</si>
  <si>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</si>
  <si>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</si>
  <si>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</si>
  <si>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</si>
  <si>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</si>
  <si>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</si>
  <si>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</si>
  <si>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</si>
  <si>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</si>
  <si>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</si>
  <si>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</si>
  <si>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</si>
  <si>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</si>
  <si>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</si>
  <si>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</si>
  <si>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</si>
  <si>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</si>
  <si>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</si>
  <si>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</si>
  <si>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</si>
  <si>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</si>
  <si>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</si>
  <si>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</si>
  <si>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</si>
  <si>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</si>
  <si>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</si>
  <si>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</si>
  <si>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</si>
  <si>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</si>
  <si>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</si>
  <si>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</si>
  <si>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</si>
  <si>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</si>
  <si>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</si>
  <si>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</si>
  <si>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</si>
  <si>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</si>
  <si>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</si>
  <si>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</si>
  <si>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</si>
  <si>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</si>
  <si>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</si>
  <si>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</si>
  <si>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</si>
  <si>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</si>
  <si>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</si>
  <si>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</si>
  <si>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</si>
  <si>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</si>
  <si>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</si>
  <si>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</si>
  <si>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</si>
  <si>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</si>
  <si>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</si>
  <si>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</si>
  <si>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</si>
  <si>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</si>
  <si>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</si>
  <si>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</si>
  <si>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</si>
  <si>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</si>
  <si>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</si>
  <si>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</si>
  <si>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</si>
  <si>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</si>
  <si>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</si>
  <si>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</si>
  <si>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</si>
  <si>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</si>
  <si>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</si>
  <si>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</si>
  <si>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</si>
  <si>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</si>
  <si>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</si>
  <si>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</si>
  <si>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</si>
  <si>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</si>
  <si>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</si>
  <si>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</si>
  <si>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</si>
  <si>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</si>
  <si>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</si>
  <si>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</si>
  <si>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</si>
  <si>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</si>
  <si>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</si>
  <si>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</si>
  <si>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</si>
  <si>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</si>
  <si>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</si>
  <si>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</si>
  <si>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</si>
  <si>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</si>
  <si>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</si>
  <si>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</si>
  <si>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</si>
  <si>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</si>
  <si>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</si>
  <si>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</si>
  <si>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</si>
  <si>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</si>
  <si>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</si>
  <si>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</si>
  <si>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</si>
  <si>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</si>
  <si>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</si>
  <si>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</si>
  <si>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</si>
  <si>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</si>
  <si>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</si>
  <si>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</si>
  <si>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</si>
  <si>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</si>
  <si>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</si>
  <si>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</si>
  <si>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</si>
  <si>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</si>
  <si>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</si>
  <si>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</si>
  <si>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</si>
  <si>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</si>
  <si>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</si>
  <si>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</si>
  <si>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</si>
  <si>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</si>
  <si>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</si>
  <si>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</si>
  <si>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</si>
  <si>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</si>
  <si>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</si>
  <si>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</si>
  <si>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</si>
  <si>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</si>
  <si>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</si>
  <si>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</si>
  <si>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</si>
  <si>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</si>
  <si>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</si>
  <si>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</si>
  <si>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</si>
  <si>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</si>
  <si>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</si>
  <si>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</si>
  <si>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</si>
  <si>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</si>
  <si>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</si>
  <si>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</si>
  <si>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</si>
  <si>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</si>
  <si>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</si>
  <si>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</si>
  <si>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</si>
  <si>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</si>
  <si>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</si>
  <si>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</si>
  <si>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</si>
  <si>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</si>
  <si>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</si>
  <si>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</si>
  <si>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</si>
  <si>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</si>
  <si>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</si>
  <si>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</si>
  <si>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</si>
  <si>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</si>
  <si>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</si>
  <si>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</si>
  <si>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</si>
  <si>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</si>
  <si>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</si>
  <si>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</si>
  <si>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</si>
  <si>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</si>
  <si>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</si>
  <si>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</si>
  <si>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</si>
  <si>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</si>
  <si>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</si>
  <si>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</si>
  <si>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</si>
  <si>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</si>
  <si>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</si>
  <si>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</si>
  <si>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</si>
  <si>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</si>
  <si>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</si>
  <si>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</si>
  <si>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</si>
  <si>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</si>
  <si>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</si>
  <si>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</si>
  <si>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</si>
  <si>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</si>
  <si>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</si>
  <si>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</si>
  <si>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</si>
  <si>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</si>
  <si>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</si>
  <si>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</si>
  <si>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</si>
  <si>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</si>
  <si>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</si>
  <si>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</si>
  <si>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</si>
  <si>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</si>
  <si>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</si>
  <si>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</si>
  <si>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</si>
  <si>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</si>
  <si>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</si>
  <si>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</si>
  <si>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</si>
  <si>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</si>
  <si>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</si>
  <si>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</si>
  <si>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</si>
  <si>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</si>
  <si>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</si>
  <si>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</si>
  <si>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</si>
  <si>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</si>
  <si>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</si>
  <si>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</si>
  <si>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</si>
  <si>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</si>
  <si>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</si>
  <si>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</si>
  <si>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</si>
  <si>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</si>
  <si>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</si>
  <si>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</si>
  <si>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</si>
  <si>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</si>
  <si>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</si>
  <si>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</si>
  <si>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</si>
  <si>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</si>
  <si>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</si>
  <si>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</si>
  <si>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</si>
  <si>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</si>
  <si>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</si>
  <si>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</si>
  <si>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</si>
  <si>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</si>
  <si>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</si>
  <si>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</si>
  <si>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</si>
  <si>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</si>
  <si>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</si>
  <si>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</si>
  <si>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</si>
  <si>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</si>
  <si>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</si>
  <si>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</si>
  <si>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</si>
  <si>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</si>
  <si>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</si>
  <si>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</si>
  <si>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</si>
  <si>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</si>
  <si>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</si>
  <si>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</si>
  <si>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</si>
  <si>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</si>
  <si>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</si>
  <si>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</si>
  <si>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</si>
  <si>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</si>
  <si>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</si>
  <si>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</si>
  <si>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</si>
  <si>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</si>
  <si>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</si>
  <si>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</si>
  <si>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</si>
  <si>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</si>
  <si>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</si>
  <si>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</si>
  <si>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</si>
  <si>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</si>
  <si>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</si>
  <si>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</si>
  <si>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</si>
  <si>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</si>
  <si>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</si>
  <si>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</si>
  <si>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</si>
  <si>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</si>
  <si>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</si>
  <si>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</si>
  <si>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</si>
  <si>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</si>
  <si>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</si>
  <si>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</si>
  <si>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</si>
  <si>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</si>
  <si>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</si>
  <si>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</si>
  <si>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</si>
  <si>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</si>
  <si>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</si>
  <si>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</si>
  <si>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</si>
  <si>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</si>
  <si>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</si>
  <si>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</si>
  <si>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</si>
  <si>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</si>
  <si>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</si>
  <si>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</si>
  <si>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</si>
  <si>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</si>
  <si>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</si>
  <si>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</si>
  <si>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</si>
  <si>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</si>
  <si>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</si>
  <si>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</si>
  <si>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</si>
  <si>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</si>
  <si>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</si>
  <si>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</si>
  <si>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</si>
  <si>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</si>
  <si>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</si>
  <si>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</si>
  <si>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</si>
  <si>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</si>
  <si>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</si>
  <si>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</si>
  <si>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</si>
  <si>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</si>
  <si>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</si>
  <si>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</si>
  <si>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</si>
  <si>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</si>
  <si>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</si>
  <si>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</si>
  <si>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</si>
  <si>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</si>
  <si>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</si>
  <si>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</si>
  <si>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</si>
  <si>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</si>
  <si>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</si>
  <si>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</si>
  <si>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</si>
  <si>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</si>
  <si>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</si>
  <si>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</si>
  <si>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</si>
  <si>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</si>
  <si>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</si>
  <si>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</si>
  <si>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</si>
  <si>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</si>
  <si>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</si>
  <si>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</si>
  <si>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</si>
  <si>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</si>
  <si>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</si>
  <si>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</si>
  <si>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</si>
  <si>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</si>
  <si>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</si>
  <si>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</si>
  <si>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</si>
  <si>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</si>
  <si>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</si>
  <si>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</si>
  <si>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</si>
  <si>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</si>
  <si>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</si>
  <si>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</si>
  <si>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</si>
  <si>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</si>
  <si>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</si>
  <si>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</si>
  <si>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</si>
  <si>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</si>
  <si>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</si>
  <si>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</si>
  <si>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</si>
  <si>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</si>
  <si>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</si>
  <si>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</si>
  <si>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</si>
  <si>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</si>
  <si>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</si>
  <si>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</si>
  <si>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</si>
  <si>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</si>
  <si>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</si>
  <si>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</si>
  <si>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</si>
  <si>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</si>
  <si>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</si>
  <si>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</si>
  <si>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</si>
  <si>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</si>
  <si>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</si>
  <si>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</si>
  <si>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</si>
  <si>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</si>
  <si>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</si>
  <si>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</si>
  <si>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</si>
  <si>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</si>
  <si>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</si>
  <si>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</si>
  <si>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</si>
  <si>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</si>
  <si>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</si>
  <si>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</si>
  <si>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</si>
  <si>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</si>
  <si>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</si>
  <si>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</si>
  <si>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</si>
  <si>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</si>
  <si>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</si>
  <si>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</si>
  <si>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</si>
  <si>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</si>
  <si>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</si>
  <si>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</si>
  <si>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</si>
  <si>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</si>
  <si>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</si>
  <si>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</si>
  <si>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</si>
  <si>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</si>
  <si>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</si>
  <si>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</si>
  <si>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</si>
  <si>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</si>
  <si>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</si>
  <si>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</si>
  <si>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</si>
  <si>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</si>
  <si>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</si>
  <si>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</si>
  <si>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</si>
  <si>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</si>
  <si>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</si>
  <si>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</si>
  <si>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</si>
  <si>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</si>
  <si>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</si>
  <si>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</si>
  <si>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</si>
  <si>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</si>
  <si>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</si>
  <si>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</si>
  <si>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</si>
  <si>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</si>
  <si>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</si>
  <si>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</si>
  <si>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</si>
  <si>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</si>
  <si>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</si>
  <si>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</si>
  <si>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</si>
  <si>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</si>
  <si>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</si>
  <si>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</si>
  <si>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</si>
  <si>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</si>
  <si>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</si>
  <si>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</si>
  <si>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</si>
  <si>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</si>
  <si>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</si>
  <si>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</si>
  <si>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</si>
  <si>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</si>
  <si>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</si>
  <si>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</si>
  <si>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</si>
  <si>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</si>
  <si>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</si>
  <si>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</si>
  <si>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</si>
  <si>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</si>
  <si>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</si>
  <si>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</si>
  <si>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</si>
  <si>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</si>
  <si>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</si>
  <si>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</si>
  <si>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</si>
  <si>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</si>
  <si>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</si>
  <si>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</si>
  <si>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</si>
  <si>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</si>
  <si>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</si>
  <si>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</si>
  <si>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</si>
  <si>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</si>
  <si>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</si>
  <si>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</si>
  <si>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</si>
  <si>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</si>
  <si>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</si>
  <si>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</si>
  <si>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</si>
  <si>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</si>
  <si>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</si>
  <si>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</si>
  <si>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</si>
  <si>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</si>
  <si>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</si>
  <si>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</si>
  <si>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</si>
  <si>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</si>
  <si>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</si>
  <si>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</si>
  <si>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</si>
  <si>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</si>
  <si>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</si>
  <si>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</si>
  <si>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</si>
  <si>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</si>
  <si>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</si>
  <si>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</si>
  <si>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</si>
  <si>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</si>
  <si>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</si>
  <si>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</si>
  <si>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</si>
  <si>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</si>
  <si>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</si>
  <si>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</si>
  <si>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</si>
  <si>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</si>
  <si>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</si>
  <si>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</si>
  <si>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</si>
  <si>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</si>
  <si>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</si>
  <si>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</si>
  <si>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</si>
  <si>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</si>
  <si>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</si>
  <si>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</si>
  <si>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</si>
  <si>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</si>
  <si>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</si>
  <si>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</si>
  <si>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</si>
  <si>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</si>
  <si>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</si>
  <si>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</si>
  <si>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</si>
  <si>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</si>
  <si>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</si>
  <si>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</si>
  <si>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</si>
  <si>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</si>
  <si>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</si>
  <si>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</si>
  <si>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</si>
  <si>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</si>
  <si>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</si>
  <si>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</si>
  <si>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</si>
  <si>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</si>
  <si>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</si>
  <si>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</si>
  <si>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</si>
  <si>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</si>
  <si>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</si>
  <si>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</si>
  <si>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</si>
  <si>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</si>
  <si>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</si>
  <si>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</si>
  <si>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</si>
  <si>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</si>
  <si>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</si>
  <si>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</si>
  <si>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</si>
  <si>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</si>
  <si>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</si>
  <si>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</si>
  <si>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</si>
  <si>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</si>
  <si>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</si>
  <si>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</si>
  <si>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</si>
  <si>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</si>
  <si>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</si>
  <si>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</si>
  <si>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</si>
  <si>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</si>
  <si>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</si>
  <si>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</si>
  <si>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</si>
  <si>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</si>
  <si>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</si>
  <si>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</si>
  <si>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</si>
  <si>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</si>
  <si>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</si>
  <si>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</si>
  <si>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</si>
  <si>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</si>
  <si>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</si>
  <si>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</si>
  <si>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</si>
  <si>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</si>
  <si>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</si>
  <si>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</si>
  <si>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</si>
  <si>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</si>
  <si>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</si>
  <si>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</si>
  <si>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</si>
  <si>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</si>
  <si>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</si>
  <si>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</si>
  <si>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</si>
  <si>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</si>
  <si>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</si>
  <si>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</si>
  <si>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</si>
  <si>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</si>
  <si>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</si>
  <si>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</si>
  <si>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</si>
  <si>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</si>
  <si>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</si>
  <si>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</si>
  <si>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</si>
  <si>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</si>
  <si>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</si>
  <si>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</si>
  <si>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</si>
  <si>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</si>
  <si>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</si>
  <si>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</si>
  <si>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</si>
  <si>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</si>
  <si>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</si>
  <si>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</si>
  <si>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</si>
  <si>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</si>
  <si>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</si>
  <si>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</si>
  <si>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</si>
  <si>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</si>
  <si>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</si>
  <si>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</si>
  <si>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</si>
  <si>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</si>
  <si>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</si>
  <si>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</si>
  <si>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</si>
  <si>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</si>
  <si>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</si>
  <si>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</si>
  <si>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</si>
  <si>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</si>
  <si>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</si>
  <si>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</si>
  <si>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</si>
  <si>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</si>
  <si>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</si>
  <si>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</si>
  <si>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</si>
  <si>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</si>
  <si>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</si>
  <si>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</si>
  <si>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</si>
  <si>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</si>
  <si>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</si>
  <si>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</si>
  <si>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</si>
  <si>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</si>
  <si>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</si>
  <si>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</si>
  <si>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</si>
  <si>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</si>
  <si>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</si>
  <si>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</si>
  <si>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</si>
  <si>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</si>
  <si>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</si>
  <si>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</si>
  <si>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</si>
  <si>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</si>
  <si>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</si>
  <si>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</si>
  <si>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</si>
  <si>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</si>
  <si>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</si>
  <si>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</si>
  <si>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</si>
  <si>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</si>
  <si>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</si>
  <si>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</si>
  <si>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</si>
  <si>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</si>
  <si>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</si>
  <si>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</si>
  <si>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</si>
  <si>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</si>
  <si>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</si>
  <si>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</si>
  <si>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</si>
  <si>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</si>
  <si>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</si>
  <si>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</si>
  <si>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</si>
  <si>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</si>
  <si>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</si>
  <si>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</si>
  <si>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</si>
  <si>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</si>
  <si>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</si>
  <si>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</si>
  <si>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</si>
  <si>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</si>
  <si>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</si>
  <si>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</si>
  <si>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</si>
  <si>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</si>
  <si>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</si>
  <si>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</si>
  <si>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</si>
  <si>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</si>
  <si>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</si>
  <si>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</si>
  <si>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</si>
  <si>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</si>
  <si>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</si>
  <si>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</si>
  <si>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</si>
  <si>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</si>
  <si>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</si>
  <si>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</si>
  <si>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</si>
  <si>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</si>
  <si>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</si>
  <si>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</si>
  <si>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</si>
  <si>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</si>
  <si>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</si>
  <si>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</si>
  <si>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</si>
  <si>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</si>
  <si>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</si>
  <si>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</si>
  <si>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</si>
  <si>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</si>
  <si>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</si>
  <si>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</si>
  <si>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</si>
  <si>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</si>
  <si>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</si>
  <si>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</si>
  <si>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</si>
  <si>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</si>
  <si>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</si>
  <si>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</si>
  <si>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</si>
  <si>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</si>
  <si>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</si>
  <si>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</si>
  <si>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</si>
  <si>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</si>
  <si>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</si>
  <si>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</si>
  <si>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</si>
  <si>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</si>
  <si>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</si>
  <si>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</si>
  <si>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</si>
  <si>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</si>
  <si>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</si>
  <si>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</si>
  <si>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</si>
  <si>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</si>
  <si>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</si>
  <si>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</si>
  <si>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</si>
  <si>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</si>
  <si>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</si>
  <si>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</si>
  <si>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</si>
  <si>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</si>
  <si>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</si>
  <si>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</si>
  <si>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</si>
  <si>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</si>
  <si>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</si>
  <si>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</si>
  <si>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</si>
  <si>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</si>
  <si>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</si>
  <si>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</si>
  <si>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</si>
  <si>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</si>
  <si>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</si>
  <si>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</si>
  <si>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</si>
  <si>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</si>
  <si>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</si>
  <si>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</si>
  <si>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</si>
  <si>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</si>
  <si>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</si>
  <si>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</si>
  <si>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</si>
  <si>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</si>
  <si>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</si>
  <si>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</si>
  <si>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</si>
  <si>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</si>
  <si>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</si>
  <si>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</si>
  <si>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</si>
  <si>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</si>
  <si>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</si>
  <si>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</si>
  <si>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</si>
  <si>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</si>
  <si>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</si>
  <si>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</si>
  <si>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</si>
  <si>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</si>
  <si>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</si>
  <si>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</si>
  <si>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</si>
  <si>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</si>
  <si>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</si>
  <si>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</si>
  <si>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</si>
  <si>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</si>
  <si>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</si>
  <si>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</si>
  <si>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</si>
  <si>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</si>
  <si>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</si>
  <si>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</si>
  <si>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</si>
  <si>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</si>
  <si>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</si>
  <si>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</si>
  <si>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</si>
  <si>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</si>
  <si>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</si>
  <si>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</si>
  <si>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</si>
  <si>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</si>
  <si>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</si>
  <si>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</si>
  <si>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</si>
  <si>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</si>
  <si>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</si>
  <si>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</si>
  <si>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</si>
  <si>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</si>
  <si>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</si>
  <si>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</si>
  <si>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</si>
  <si>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</si>
  <si>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</si>
  <si>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</si>
  <si>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</si>
  <si>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</si>
  <si>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</si>
  <si>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</si>
  <si>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</si>
  <si>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</si>
  <si>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</si>
  <si>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</si>
  <si>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</si>
  <si>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</si>
  <si>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</si>
  <si>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</si>
  <si>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</si>
  <si>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</si>
  <si>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</si>
  <si>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</si>
  <si>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</si>
  <si>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</si>
  <si>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</si>
  <si>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</si>
  <si>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</si>
  <si>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</si>
  <si>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</si>
  <si>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</si>
  <si>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</si>
  <si>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</si>
  <si>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</si>
  <si>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</si>
  <si>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</si>
  <si>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</si>
  <si>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</si>
  <si>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</si>
  <si>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</si>
  <si>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</si>
  <si>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</si>
  <si>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</si>
  <si>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</si>
  <si>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</si>
  <si>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</si>
  <si>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</si>
  <si>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</si>
  <si>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</si>
  <si>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</si>
  <si>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</si>
  <si>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</si>
  <si>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</si>
  <si>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</si>
  <si>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</si>
  <si>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</si>
  <si>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</si>
  <si>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</si>
  <si>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</si>
  <si>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</si>
  <si>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</si>
  <si>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</si>
  <si>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</si>
  <si>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</si>
  <si>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</si>
  <si>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</si>
  <si>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</si>
  <si>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</si>
  <si>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</si>
  <si>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</si>
  <si>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</si>
  <si>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</si>
  <si>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</si>
  <si>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</si>
  <si>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</si>
  <si>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</si>
  <si>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</si>
  <si>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</si>
  <si>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</si>
  <si>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</si>
  <si>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</si>
  <si>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</si>
  <si>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</si>
  <si>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</si>
  <si>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</si>
  <si>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</si>
  <si>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</si>
  <si>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</si>
  <si>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</si>
  <si>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</si>
  <si>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</si>
  <si>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</si>
  <si>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</si>
  <si>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</si>
  <si>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</si>
  <si>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</si>
  <si>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</si>
  <si>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</si>
  <si>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</si>
  <si>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</si>
  <si>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</si>
  <si>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</si>
  <si>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</si>
  <si>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</si>
  <si>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</si>
  <si>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</si>
  <si>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</si>
  <si>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</si>
  <si>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</si>
  <si>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</si>
  <si>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</si>
  <si>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</si>
  <si>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</si>
  <si>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</si>
  <si>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</si>
  <si>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</si>
  <si>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</si>
  <si>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</si>
  <si>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</si>
  <si>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</si>
  <si>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</si>
  <si>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</si>
  <si>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</si>
  <si>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</si>
  <si>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</si>
  <si>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</si>
  <si>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</si>
  <si>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</si>
  <si>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</si>
  <si>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</si>
  <si>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</si>
  <si>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</si>
  <si>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</si>
  <si>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</si>
  <si>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</si>
  <si>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</si>
  <si>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</si>
  <si>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</si>
  <si>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</si>
  <si>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</si>
  <si>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</si>
  <si>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</si>
  <si>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</si>
  <si>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</si>
  <si>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</si>
  <si>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</si>
  <si>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</si>
  <si>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</si>
  <si>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</si>
  <si>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</si>
  <si>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</si>
  <si>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</si>
  <si>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</si>
  <si>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</si>
  <si>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</si>
  <si>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</si>
  <si>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</si>
  <si>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</si>
  <si>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</si>
  <si>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</si>
  <si>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</si>
  <si>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</si>
  <si>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</si>
  <si>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</si>
  <si>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</si>
  <si>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</si>
  <si>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</si>
  <si>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</si>
  <si>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</si>
  <si>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</si>
  <si>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</si>
  <si>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</si>
  <si>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</si>
  <si>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</si>
  <si>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</si>
  <si>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</si>
  <si>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</si>
  <si>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</si>
  <si>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</si>
  <si>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</si>
  <si>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</si>
  <si>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</si>
  <si>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</si>
  <si>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</si>
  <si>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</si>
  <si>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</si>
  <si>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</si>
  <si>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</si>
  <si>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</si>
  <si>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</si>
  <si>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</si>
  <si>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</si>
  <si>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</si>
  <si>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</si>
  <si>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</si>
  <si>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</si>
  <si>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</si>
  <si>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</si>
  <si>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</si>
  <si>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</si>
  <si>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</si>
  <si>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</si>
  <si>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</si>
  <si>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</si>
  <si>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</si>
  <si>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</si>
  <si>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</si>
  <si>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</si>
  <si>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</si>
  <si>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</si>
  <si>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</si>
  <si>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</si>
  <si>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</si>
  <si>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</si>
  <si>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</si>
  <si>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</si>
  <si>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</si>
  <si>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</si>
  <si>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</si>
  <si>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</si>
  <si>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</si>
  <si>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</si>
  <si>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</si>
  <si>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</si>
  <si>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</si>
  <si>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</si>
  <si>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</si>
  <si>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</si>
  <si>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</si>
  <si>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</si>
  <si>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</si>
  <si>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</si>
  <si>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</si>
  <si>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</si>
  <si>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</si>
  <si>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</si>
  <si>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</si>
  <si>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</si>
  <si>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</si>
  <si>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</si>
  <si>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</si>
  <si>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</si>
  <si>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</si>
  <si>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</si>
  <si>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</si>
  <si>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</si>
  <si>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</si>
  <si>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</si>
  <si>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</si>
  <si>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</si>
  <si>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</si>
  <si>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</si>
  <si>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</si>
  <si>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</si>
  <si>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</si>
  <si>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</si>
  <si>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</si>
  <si>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</si>
  <si>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</si>
  <si>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</si>
  <si>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</si>
  <si>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</si>
  <si>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</si>
  <si>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</si>
  <si>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</si>
  <si>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</si>
  <si>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</si>
  <si>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</si>
  <si>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</si>
  <si>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</si>
  <si>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</si>
  <si>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</si>
  <si>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</si>
  <si>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</si>
  <si>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</si>
  <si>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</si>
  <si>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</si>
  <si>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</si>
  <si>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</si>
  <si>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</si>
  <si>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</si>
  <si>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</si>
  <si>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</si>
  <si>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</si>
  <si>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</si>
  <si>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</si>
  <si>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</si>
  <si>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</si>
  <si>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</si>
  <si>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</si>
  <si>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</si>
  <si>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</si>
  <si>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</si>
  <si>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</si>
  <si>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</si>
  <si>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</si>
  <si>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</si>
  <si>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</si>
  <si>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</si>
  <si>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</si>
  <si>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</si>
  <si>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</si>
  <si>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</si>
  <si>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</si>
  <si>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</si>
  <si>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</si>
  <si>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</si>
  <si>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</si>
  <si>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</si>
  <si>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</si>
  <si>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</si>
  <si>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</si>
  <si>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</si>
  <si>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</si>
  <si>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</si>
  <si>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</si>
  <si>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</si>
  <si>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</si>
  <si>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</si>
  <si>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</si>
  <si>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</si>
  <si>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</si>
  <si>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</si>
  <si>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</si>
  <si>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</si>
  <si>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</si>
  <si>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</si>
  <si>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</si>
  <si>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</si>
  <si>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</si>
  <si>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</si>
  <si>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</si>
  <si>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</si>
  <si>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</si>
  <si>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</si>
  <si>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</si>
  <si>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</si>
  <si>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</si>
  <si>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</si>
  <si>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</si>
  <si>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</si>
  <si>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</si>
  <si>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</si>
  <si>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</si>
  <si>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</si>
  <si>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</si>
  <si>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</si>
  <si>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</si>
  <si>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</si>
  <si>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</si>
  <si>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</si>
  <si>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</si>
  <si>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</si>
  <si>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</si>
  <si>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</si>
  <si>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</si>
  <si>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</si>
  <si>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</si>
  <si>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</si>
  <si>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</si>
  <si>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</si>
  <si>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</si>
  <si>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</si>
  <si>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</si>
  <si>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</si>
  <si>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</si>
  <si>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</si>
  <si>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</si>
  <si>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</si>
  <si>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</si>
  <si>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</si>
  <si>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</si>
  <si>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</si>
  <si>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</si>
  <si>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</si>
  <si>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</si>
  <si>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</si>
  <si>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</si>
  <si>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</si>
  <si>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</si>
  <si>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</si>
  <si>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</si>
  <si>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</si>
  <si>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</si>
  <si>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</si>
  <si>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</si>
  <si>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</si>
  <si>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</si>
  <si>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</si>
  <si>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</si>
  <si>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</si>
  <si>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</si>
  <si>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</si>
  <si>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</si>
  <si>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</si>
  <si>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</si>
  <si>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</si>
  <si>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</si>
  <si>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</si>
  <si>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</si>
  <si>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</si>
  <si>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</si>
  <si>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</si>
  <si>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</si>
  <si>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</si>
  <si>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</si>
  <si>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</si>
  <si>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</si>
  <si>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</si>
  <si>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</si>
  <si>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</si>
  <si>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</si>
  <si>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</si>
  <si>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</si>
  <si>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</si>
  <si>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</si>
  <si>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</si>
  <si>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</si>
  <si>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</si>
  <si>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</si>
  <si>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</si>
  <si>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</si>
  <si>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</si>
  <si>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</si>
  <si>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</si>
  <si>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</si>
  <si>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</si>
  <si>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</si>
  <si>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</si>
  <si>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</si>
  <si>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</si>
  <si>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</si>
  <si>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</si>
  <si>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</si>
  <si>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</si>
  <si>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</si>
  <si>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</si>
  <si>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</si>
  <si>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</si>
  <si>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</si>
  <si>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</si>
  <si>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</si>
  <si>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</si>
  <si>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</si>
  <si>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</si>
  <si>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</si>
  <si>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</si>
  <si>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</si>
  <si>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</si>
  <si>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</si>
  <si>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</si>
  <si>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</si>
  <si>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</si>
  <si>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</si>
  <si>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</si>
  <si>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</si>
  <si>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</si>
  <si>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</si>
  <si>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</si>
  <si>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</si>
  <si>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</si>
  <si>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</si>
  <si>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</si>
  <si>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</si>
  <si>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</si>
  <si>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</si>
  <si>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</si>
  <si>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</si>
  <si>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</si>
  <si>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</si>
  <si>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</si>
  <si>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</si>
  <si>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</si>
  <si>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</si>
  <si>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</si>
  <si>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</si>
  <si>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</si>
  <si>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</si>
  <si>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</si>
  <si>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</si>
  <si>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</si>
  <si>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</si>
  <si>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</si>
  <si>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</si>
  <si>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</si>
  <si>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</si>
  <si>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</si>
  <si>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</si>
  <si>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</si>
  <si>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</si>
  <si>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</si>
  <si>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</si>
  <si>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</si>
  <si>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</si>
  <si>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</si>
  <si>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</si>
  <si>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</si>
  <si>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</si>
  <si>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</si>
  <si>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</si>
  <si>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</si>
  <si>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</si>
  <si>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</si>
  <si>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</si>
  <si>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</si>
  <si>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</si>
  <si>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</si>
  <si>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</si>
  <si>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</si>
  <si>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</si>
  <si>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</si>
  <si>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</si>
  <si>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</si>
  <si>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</si>
  <si>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</si>
  <si>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</si>
  <si>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</si>
  <si>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</si>
  <si>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</si>
  <si>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</si>
  <si>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</si>
  <si>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</si>
  <si>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</si>
  <si>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</si>
  <si>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</si>
  <si>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</si>
  <si>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</si>
  <si>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</si>
  <si>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</si>
  <si>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</si>
  <si>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</si>
  <si>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</si>
  <si>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</si>
  <si>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</si>
  <si>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</si>
  <si>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</si>
  <si>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</si>
  <si>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</si>
  <si>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</si>
  <si>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</si>
  <si>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</si>
  <si>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</si>
  <si>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</si>
  <si>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</si>
  <si>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</si>
  <si>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</si>
  <si>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</si>
  <si>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</si>
  <si>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</si>
  <si>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</si>
  <si>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</si>
  <si>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</si>
  <si>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</si>
  <si>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</si>
  <si>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</si>
  <si>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</si>
  <si>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</si>
  <si>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</si>
  <si>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</si>
  <si>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</si>
  <si>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</si>
  <si>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</si>
  <si>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</si>
  <si>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</si>
  <si>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</si>
  <si>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</si>
  <si>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</si>
  <si>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</si>
  <si>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</si>
  <si>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</si>
  <si>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</si>
  <si>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</si>
  <si>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</si>
  <si>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</si>
  <si>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</si>
  <si>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</si>
  <si>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</si>
  <si>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</si>
  <si>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</si>
  <si>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</si>
  <si>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</si>
  <si>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</si>
  <si>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</si>
  <si>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</si>
  <si>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</si>
  <si>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</si>
  <si>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</si>
  <si>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</si>
  <si>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</si>
  <si>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</si>
  <si>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</si>
  <si>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</si>
  <si>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</si>
  <si>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</si>
  <si>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</si>
  <si>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</si>
  <si>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</si>
  <si>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</si>
  <si>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</si>
  <si>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</si>
  <si>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</si>
  <si>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</si>
  <si>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</si>
  <si>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</si>
  <si>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</si>
  <si>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</si>
  <si>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</si>
  <si>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</si>
  <si>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</si>
  <si>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</si>
  <si>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</si>
  <si>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</si>
  <si>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</si>
  <si>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</si>
  <si>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</si>
  <si>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</si>
  <si>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</si>
  <si>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</si>
  <si>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</si>
  <si>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</si>
  <si>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</si>
  <si>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</si>
  <si>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</si>
  <si>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</si>
  <si>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</si>
  <si>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</si>
  <si>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</si>
  <si>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</si>
  <si>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</si>
  <si>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</si>
  <si>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</si>
  <si>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</si>
  <si>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</si>
  <si>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</si>
  <si>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</si>
  <si>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</si>
  <si>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</si>
  <si>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</si>
  <si>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</si>
  <si>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</si>
  <si>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</si>
  <si>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</si>
  <si>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</si>
  <si>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</si>
  <si>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</si>
  <si>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</si>
  <si>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</si>
  <si>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</si>
  <si>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</si>
  <si>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</si>
  <si>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</si>
  <si>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</si>
  <si>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</si>
  <si>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</si>
  <si>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</si>
  <si>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</si>
  <si>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</si>
  <si>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</si>
  <si>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</si>
  <si>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</si>
  <si>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</si>
  <si>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</si>
  <si>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</si>
  <si>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</si>
  <si>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</si>
  <si>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</si>
  <si>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</si>
  <si>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</si>
  <si>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</si>
  <si>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</si>
  <si>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</si>
  <si>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</si>
  <si>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</si>
  <si>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</si>
  <si>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</si>
  <si>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</si>
  <si>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</si>
  <si>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</si>
  <si>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</si>
  <si>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</si>
  <si>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</si>
  <si>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</si>
  <si>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</si>
  <si>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</si>
  <si>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</si>
  <si>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</si>
  <si>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</si>
  <si>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</si>
  <si>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</si>
  <si>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</si>
  <si>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</si>
  <si>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</si>
  <si>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</si>
  <si>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</si>
  <si>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</si>
  <si>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</si>
  <si>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</si>
  <si>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</si>
  <si>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</si>
  <si>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</si>
  <si>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</si>
  <si>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</si>
  <si>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</si>
  <si>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</si>
  <si>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</si>
  <si>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</si>
  <si>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</si>
  <si>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</si>
  <si>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</si>
  <si>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</si>
  <si>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</si>
  <si>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</si>
  <si>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</si>
  <si>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</si>
  <si>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</si>
  <si>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</si>
  <si>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</si>
  <si>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</si>
  <si>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</si>
  <si>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</si>
  <si>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</si>
  <si>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</si>
  <si>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</si>
  <si>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</si>
  <si>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</si>
  <si>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</si>
  <si>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</si>
  <si>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</si>
  <si>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</si>
  <si>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</si>
  <si>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</si>
  <si>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</si>
  <si>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</si>
  <si>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</si>
  <si>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</si>
  <si>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</si>
  <si>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</si>
  <si>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</si>
  <si>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</si>
  <si>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</si>
  <si>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</si>
  <si>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</si>
  <si>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</si>
  <si>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</si>
  <si>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</si>
  <si>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</si>
  <si>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</si>
  <si>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</si>
  <si>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</si>
  <si>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</si>
  <si>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</si>
  <si>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</si>
  <si>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</si>
  <si>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</si>
  <si>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</si>
  <si>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</si>
  <si>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</si>
  <si>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</si>
  <si>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</si>
  <si>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</si>
  <si>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</si>
  <si>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</si>
  <si>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</si>
  <si>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</si>
  <si>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</si>
  <si>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</si>
  <si>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</si>
  <si>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</si>
  <si>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</si>
  <si>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</si>
  <si>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</si>
  <si>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</si>
  <si>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</si>
  <si>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</si>
  <si>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</si>
  <si>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</si>
  <si>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</si>
  <si>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</si>
  <si>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</si>
  <si>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</si>
  <si>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</si>
  <si>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</si>
  <si>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</si>
  <si>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</si>
  <si>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</si>
  <si>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</si>
  <si>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</si>
  <si>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</si>
  <si>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</si>
  <si>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</si>
  <si>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</si>
  <si>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</si>
  <si>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</si>
  <si>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</si>
  <si>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</si>
  <si>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</si>
  <si>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</si>
  <si>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</si>
  <si>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</si>
  <si>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</si>
  <si>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</si>
  <si>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</si>
  <si>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</si>
  <si>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</si>
  <si>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</si>
  <si>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</si>
  <si>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</si>
  <si>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</si>
  <si>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</si>
  <si>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</si>
  <si>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</si>
  <si>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</si>
  <si>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</si>
  <si>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</si>
  <si>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</si>
  <si>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</si>
  <si>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</si>
  <si>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</si>
  <si>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</si>
  <si>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</si>
  <si>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</si>
  <si>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</si>
  <si>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</si>
  <si>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</si>
  <si>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</si>
  <si>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</si>
  <si>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</si>
  <si>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</si>
  <si>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</si>
  <si>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</si>
  <si>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</si>
  <si>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</si>
  <si>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</si>
  <si>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</si>
  <si>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</si>
  <si>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</si>
  <si>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</si>
  <si>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</si>
  <si>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</si>
  <si>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</si>
  <si>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</si>
  <si>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</si>
  <si>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</si>
  <si>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</si>
  <si>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</si>
  <si>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</si>
  <si>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</si>
  <si>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</si>
  <si>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</si>
  <si>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</si>
  <si>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</si>
  <si>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</si>
  <si>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</si>
  <si>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</si>
  <si>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</si>
  <si>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</si>
  <si>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</si>
  <si>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</si>
  <si>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</si>
  <si>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</si>
  <si>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</si>
  <si>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</si>
  <si>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</si>
  <si>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</si>
  <si>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</si>
  <si>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</si>
  <si>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</si>
  <si>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</si>
  <si>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</si>
  <si>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</si>
  <si>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</si>
  <si>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</si>
  <si>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</si>
  <si>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</si>
  <si>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</si>
  <si>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</si>
  <si>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</si>
  <si>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</si>
  <si>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</si>
  <si>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</si>
  <si>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</si>
  <si>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</si>
  <si>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</si>
  <si>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</si>
  <si>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</si>
  <si>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</si>
  <si>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</si>
  <si>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</si>
  <si>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</si>
  <si>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</si>
  <si>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</si>
  <si>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</si>
  <si>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</si>
  <si>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</si>
  <si>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</si>
  <si>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</si>
  <si>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</si>
  <si>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</si>
  <si>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</si>
  <si>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</si>
  <si>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</si>
  <si>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</si>
  <si>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</si>
  <si>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</si>
  <si>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</si>
  <si>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</si>
  <si>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</si>
  <si>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</si>
  <si>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</si>
  <si>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</si>
  <si>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</si>
  <si>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</si>
  <si>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</si>
  <si>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</si>
  <si>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</si>
  <si>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</si>
  <si>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</si>
  <si>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</si>
  <si>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</si>
  <si>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</si>
  <si>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</si>
  <si>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</si>
  <si>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</si>
  <si>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</si>
  <si>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</si>
  <si>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</si>
  <si>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</si>
  <si>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</si>
  <si>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</si>
  <si>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</si>
  <si>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</si>
  <si>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</si>
  <si>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</si>
  <si>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</si>
  <si>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</si>
  <si>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</si>
  <si>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</si>
  <si>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</si>
  <si>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</si>
  <si>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</si>
  <si>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</si>
  <si>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</si>
  <si>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</si>
  <si>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</si>
  <si>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</si>
  <si>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</si>
  <si>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</si>
  <si>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</si>
  <si>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</si>
  <si>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</si>
  <si>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</si>
  <si>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</si>
  <si>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</si>
  <si>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</si>
  <si>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</si>
  <si>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</si>
  <si>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</si>
  <si>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</si>
  <si>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</si>
  <si>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</si>
  <si>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</si>
  <si>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</si>
  <si>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</si>
  <si>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</si>
  <si>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</si>
  <si>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</si>
  <si>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</si>
  <si>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</si>
  <si>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</si>
  <si>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</si>
  <si>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</si>
  <si>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</si>
  <si>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</si>
  <si>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</si>
  <si>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</si>
  <si>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</si>
  <si>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</si>
  <si>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</si>
  <si>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</si>
  <si>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</si>
  <si>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</si>
  <si>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</si>
  <si>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</si>
  <si>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</si>
  <si>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</si>
  <si>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</si>
  <si>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</si>
  <si>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</si>
  <si>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</si>
  <si>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</si>
  <si>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</si>
  <si>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</si>
  <si>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</si>
  <si>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</si>
  <si>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</si>
  <si>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</si>
  <si>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</si>
  <si>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</si>
  <si>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</si>
  <si>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</si>
  <si>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</si>
  <si>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</si>
  <si>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</si>
  <si>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</si>
  <si>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</si>
  <si>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</si>
  <si>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</si>
  <si>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</si>
  <si>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</si>
  <si>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</si>
  <si>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</si>
  <si>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</si>
  <si>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</si>
  <si>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</si>
  <si>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</si>
  <si>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</si>
  <si>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</si>
  <si>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</si>
  <si>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</si>
  <si>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</si>
  <si>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</si>
  <si>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</si>
  <si>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</si>
  <si>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</si>
  <si>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</si>
  <si>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</si>
  <si>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</si>
  <si>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</si>
  <si>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</si>
  <si>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</si>
  <si>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</si>
  <si>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</si>
  <si>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</si>
  <si>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</si>
  <si>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</si>
  <si>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</si>
  <si>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</si>
  <si>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</si>
  <si>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</si>
  <si>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</si>
  <si>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</si>
  <si>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</si>
  <si>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</si>
  <si>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</si>
  <si>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</si>
  <si>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</si>
  <si>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</si>
  <si>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</si>
  <si>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</si>
  <si>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</si>
  <si>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</si>
  <si>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</si>
  <si>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</si>
  <si>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</si>
  <si>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</si>
  <si>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</si>
  <si>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</si>
  <si>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</si>
  <si>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</si>
  <si>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</si>
  <si>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</si>
  <si>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</si>
  <si>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</si>
  <si>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</si>
  <si>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</si>
  <si>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</si>
  <si>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</si>
  <si>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</si>
  <si>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</si>
  <si>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</si>
  <si>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</si>
  <si>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</si>
  <si>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</si>
  <si>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</si>
  <si>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</si>
  <si>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</si>
  <si>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</si>
  <si>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</si>
  <si>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</si>
  <si>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</si>
  <si>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</si>
  <si>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</si>
  <si>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</si>
  <si>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</si>
  <si>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</si>
  <si>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</si>
  <si>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</si>
  <si>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</si>
  <si>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</si>
  <si>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</si>
  <si>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</si>
  <si>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</si>
  <si>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</si>
  <si>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</si>
  <si>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</si>
  <si>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</si>
  <si>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</si>
  <si>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</si>
  <si>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</si>
  <si>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</si>
  <si>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</si>
  <si>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</si>
  <si>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</si>
  <si>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</si>
  <si>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</si>
  <si>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</si>
  <si>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</si>
  <si>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</si>
  <si>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</si>
  <si>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</si>
  <si>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</si>
  <si>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</si>
  <si>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</si>
  <si>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</si>
  <si>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</si>
  <si>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</si>
  <si>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</si>
  <si>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</si>
  <si>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</si>
  <si>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</si>
  <si>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</si>
  <si>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</si>
  <si>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</si>
  <si>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</si>
  <si>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</si>
  <si>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</si>
  <si>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</si>
  <si>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</si>
  <si>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</si>
  <si>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</si>
  <si>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</si>
  <si>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</si>
  <si>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</si>
  <si>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</si>
  <si>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</si>
  <si>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</si>
  <si>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</si>
  <si>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</si>
  <si>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</si>
  <si>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</si>
  <si>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</si>
  <si>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</si>
  <si>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</si>
  <si>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</si>
  <si>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</si>
  <si>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</si>
  <si>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</si>
  <si>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</si>
  <si>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</si>
  <si>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</si>
  <si>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</si>
  <si>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</si>
  <si>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</si>
  <si>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</si>
  <si>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</si>
  <si>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</si>
  <si>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</si>
  <si>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</si>
  <si>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</si>
  <si>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</si>
  <si>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</si>
  <si>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</si>
  <si>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</si>
  <si>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</si>
  <si>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</si>
  <si>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</si>
  <si>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</si>
  <si>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</si>
  <si>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</si>
  <si>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</si>
  <si>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</si>
  <si>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</si>
  <si>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</si>
  <si>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</si>
  <si>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</si>
  <si>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</si>
  <si>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</si>
  <si>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</si>
  <si>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</si>
  <si>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</si>
  <si>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</si>
  <si>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</si>
  <si>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</si>
  <si>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</si>
  <si>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</si>
  <si>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</si>
  <si>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</si>
  <si>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</si>
  <si>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</si>
  <si>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</si>
  <si>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</si>
  <si>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</si>
  <si>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</si>
  <si>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</si>
  <si>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</si>
  <si>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</si>
  <si>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</si>
  <si>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</si>
  <si>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</si>
  <si>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</si>
  <si>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</si>
  <si>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</si>
  <si>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</si>
  <si>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</si>
  <si>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</si>
  <si>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</si>
  <si>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</si>
  <si>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</si>
  <si>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</si>
  <si>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</si>
  <si>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</si>
  <si>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</si>
  <si>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</si>
  <si>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</si>
  <si>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</si>
  <si>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</si>
  <si>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</si>
  <si>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</si>
  <si>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</si>
  <si>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</si>
  <si>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</si>
  <si>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</si>
  <si>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</si>
  <si>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</si>
  <si>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</si>
  <si>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</si>
  <si>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</si>
  <si>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</si>
  <si>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</si>
  <si>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</si>
  <si>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</si>
  <si>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</si>
  <si>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</si>
  <si>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</si>
  <si>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</si>
  <si>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</si>
  <si>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</si>
  <si>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</si>
  <si>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</si>
  <si>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</si>
  <si>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</si>
  <si>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</si>
  <si>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</si>
  <si>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</si>
  <si>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</si>
  <si>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</si>
  <si>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</si>
  <si>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</si>
  <si>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</si>
  <si>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</si>
  <si>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</si>
  <si>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</si>
  <si>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</si>
  <si>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</si>
  <si>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</si>
  <si>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</si>
  <si>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</si>
  <si>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</si>
  <si>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</si>
  <si>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</si>
  <si>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</si>
  <si>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</si>
  <si>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</si>
  <si>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</si>
  <si>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</si>
  <si>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</si>
  <si>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</si>
  <si>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</si>
  <si>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</si>
  <si>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</si>
  <si>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</si>
  <si>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</si>
  <si>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</si>
  <si>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</si>
  <si>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</si>
  <si>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</si>
  <si>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</si>
  <si>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</si>
  <si>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</si>
  <si>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</si>
  <si>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</si>
  <si>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</si>
  <si>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</si>
  <si>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</si>
  <si>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</si>
  <si>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</si>
  <si>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</si>
  <si>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</si>
  <si>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</si>
  <si>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</si>
  <si>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</si>
  <si>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</si>
  <si>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</si>
  <si>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</si>
  <si>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</si>
  <si>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</si>
  <si>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</si>
  <si>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</si>
  <si>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</si>
  <si>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</si>
  <si>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</si>
  <si>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</si>
  <si>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</si>
  <si>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</si>
  <si>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</si>
  <si>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</si>
  <si>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</si>
  <si>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</si>
  <si>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</si>
  <si>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</si>
  <si>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</si>
  <si>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</si>
  <si>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</si>
  <si>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</si>
  <si>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</si>
  <si>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</si>
  <si>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</si>
  <si>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</si>
  <si>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</si>
  <si>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</si>
  <si>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</si>
  <si>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</si>
  <si>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</si>
  <si>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</si>
  <si>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</si>
  <si>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</si>
  <si>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</si>
  <si>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</si>
  <si>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</si>
  <si>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</si>
  <si>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</si>
  <si>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</si>
  <si>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</si>
  <si>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</si>
  <si>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</si>
  <si>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</si>
  <si>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</si>
  <si>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</si>
  <si>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</si>
  <si>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</si>
  <si>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</si>
  <si>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</si>
  <si>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</si>
  <si>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</si>
  <si>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</si>
  <si>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</si>
  <si>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</si>
  <si>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</si>
  <si>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</si>
  <si>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</si>
  <si>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</si>
  <si>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</si>
  <si>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</si>
  <si>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</si>
  <si>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</si>
  <si>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</si>
  <si>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</si>
  <si>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</si>
  <si>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</si>
  <si>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</si>
  <si>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</si>
  <si>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</si>
  <si>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</si>
  <si>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</si>
  <si>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</si>
  <si>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</si>
  <si>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</si>
  <si>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</si>
  <si>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</si>
  <si>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</si>
  <si>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</si>
  <si>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</si>
  <si>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</si>
  <si>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</si>
  <si>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</si>
  <si>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</si>
  <si>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</si>
  <si>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</si>
  <si>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</si>
  <si>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</si>
  <si>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</si>
  <si>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</si>
  <si>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</si>
  <si>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</si>
  <si>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</si>
  <si>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</si>
  <si>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</si>
  <si>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</si>
  <si>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</si>
  <si>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</si>
  <si>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</si>
  <si>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</si>
  <si>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</si>
  <si>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</si>
  <si>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</si>
  <si>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</si>
  <si>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</si>
  <si>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</si>
  <si>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</si>
  <si>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</si>
  <si>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</si>
  <si>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</si>
  <si>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</si>
  <si>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</si>
  <si>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</si>
  <si>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</si>
  <si>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</si>
  <si>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</si>
  <si>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</si>
  <si>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</si>
  <si>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</si>
  <si>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</si>
  <si>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</si>
  <si>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</si>
  <si>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</si>
  <si>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</si>
  <si>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</si>
  <si>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</si>
  <si>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</si>
  <si>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</si>
  <si>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</si>
  <si>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</si>
  <si>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</si>
  <si>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</si>
  <si>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</si>
  <si>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</si>
  <si>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</si>
  <si>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</si>
  <si>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</si>
  <si>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</si>
  <si>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</si>
  <si>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</si>
  <si>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</si>
  <si>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</si>
  <si>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</si>
  <si>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</si>
  <si>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</si>
  <si>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</si>
  <si>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</si>
  <si>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</si>
  <si>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</si>
  <si>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</si>
  <si>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</si>
  <si>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</si>
  <si>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</si>
  <si>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</si>
  <si>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</si>
  <si>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</si>
  <si>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</si>
  <si>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</si>
  <si>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</si>
  <si>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</si>
  <si>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</si>
  <si>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</si>
  <si>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</si>
  <si>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</si>
  <si>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</si>
  <si>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</si>
  <si>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</si>
  <si>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</si>
  <si>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</si>
  <si>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</si>
  <si>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</si>
  <si>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</si>
  <si>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</si>
  <si>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</si>
  <si>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</si>
  <si>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</si>
  <si>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</si>
  <si>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</si>
  <si>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</si>
  <si>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</si>
  <si>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</si>
  <si>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</si>
  <si>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</si>
  <si>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</si>
  <si>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</si>
  <si>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</si>
  <si>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</si>
  <si>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</si>
  <si>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</si>
  <si>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</si>
  <si>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</si>
  <si>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</si>
  <si>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</si>
  <si>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</si>
  <si>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</si>
  <si>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</si>
  <si>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</si>
  <si>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</si>
  <si>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</si>
  <si>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</si>
  <si>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</si>
  <si>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</si>
  <si>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</si>
  <si>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</si>
  <si>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</si>
  <si>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</si>
  <si>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</si>
  <si>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</si>
  <si>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</si>
  <si>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</si>
  <si>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</si>
  <si>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</si>
  <si>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</si>
  <si>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</si>
  <si>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</si>
  <si>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</si>
  <si>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</si>
  <si>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</si>
  <si>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</si>
  <si>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</si>
  <si>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</si>
  <si>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</si>
  <si>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</si>
  <si>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</si>
  <si>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</si>
  <si>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</si>
  <si>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</si>
  <si>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</si>
  <si>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</si>
  <si>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</si>
  <si>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</si>
  <si>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</si>
  <si>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</si>
  <si>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</si>
  <si>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</si>
  <si>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</si>
  <si>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</si>
  <si>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</si>
  <si>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</si>
  <si>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</si>
  <si>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</si>
  <si>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</si>
  <si>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</si>
  <si>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</si>
  <si>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</si>
  <si>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</si>
  <si>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</si>
  <si>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</si>
  <si>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</si>
  <si>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</si>
  <si>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</si>
  <si>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</si>
  <si>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</si>
  <si>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</si>
  <si>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</si>
  <si>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</si>
  <si>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</si>
  <si>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</si>
  <si>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</si>
  <si>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</si>
  <si>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</si>
  <si>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</si>
  <si>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</si>
  <si>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</si>
  <si>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</si>
  <si>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</si>
  <si>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</si>
  <si>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</si>
  <si>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</si>
  <si>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</si>
  <si>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</si>
  <si>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</si>
  <si>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</si>
  <si>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</si>
  <si>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</si>
  <si>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</si>
  <si>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</si>
  <si>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</si>
  <si>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</si>
  <si>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</si>
  <si>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</si>
  <si>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</si>
  <si>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</si>
  <si>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</si>
  <si>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</si>
  <si>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</si>
  <si>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</si>
  <si>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</si>
  <si>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</si>
  <si>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</si>
  <si>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</si>
  <si>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</si>
  <si>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</si>
  <si>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</si>
  <si>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</si>
  <si>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</si>
  <si>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</si>
  <si>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</si>
  <si>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</si>
  <si>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</si>
  <si>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</si>
  <si>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</si>
  <si>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</si>
  <si>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</si>
  <si>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</si>
  <si>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</si>
  <si>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</si>
  <si>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</si>
  <si>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</si>
  <si>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</si>
  <si>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</si>
  <si>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</si>
  <si>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</si>
  <si>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</si>
  <si>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</si>
  <si>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</si>
  <si>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</si>
  <si>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</si>
  <si>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</si>
  <si>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</si>
  <si>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</si>
  <si>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</si>
  <si>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</si>
  <si>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</si>
  <si>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</si>
  <si>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</si>
  <si>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</si>
  <si>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</si>
  <si>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</si>
  <si>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</si>
  <si>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</si>
  <si>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</si>
  <si>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</si>
  <si>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</si>
  <si>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</si>
  <si>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</si>
  <si>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</si>
  <si>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</si>
  <si>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</si>
  <si>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</si>
  <si>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</si>
  <si>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</si>
  <si>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</si>
  <si>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</si>
  <si>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</si>
  <si>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</si>
  <si>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</si>
  <si>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</si>
  <si>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</si>
  <si>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</si>
  <si>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</si>
  <si>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</si>
  <si>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</si>
  <si>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</si>
  <si>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</si>
  <si>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</si>
  <si>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</si>
  <si>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</si>
  <si>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</si>
  <si>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</si>
  <si>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</si>
  <si>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</si>
  <si>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</si>
  <si>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</si>
  <si>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</si>
  <si>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</si>
  <si>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</si>
  <si>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</si>
  <si>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</si>
  <si>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</si>
  <si>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</si>
  <si>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</si>
  <si>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</si>
  <si>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</si>
  <si>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</si>
  <si>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</si>
  <si>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</si>
  <si>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</si>
  <si>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</si>
  <si>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</si>
  <si>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</si>
  <si>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</si>
  <si>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</si>
  <si>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</si>
  <si>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</si>
  <si>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</si>
  <si>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</si>
  <si>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</si>
  <si>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</si>
  <si>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</si>
  <si>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</si>
  <si>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</si>
  <si>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</si>
  <si>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</si>
  <si>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</si>
  <si>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</si>
  <si>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</si>
  <si>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</si>
  <si>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</si>
  <si>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</si>
  <si>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</si>
  <si>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</si>
  <si>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</si>
  <si>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</si>
  <si>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</si>
  <si>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</si>
  <si>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</si>
  <si>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</si>
  <si>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</si>
  <si>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</si>
  <si>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</si>
  <si>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</si>
  <si>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</si>
  <si>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</si>
  <si>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</si>
  <si>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</si>
  <si>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</si>
  <si>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</si>
  <si>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</si>
  <si>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</si>
  <si>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</si>
  <si>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</si>
  <si>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</si>
  <si>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</si>
  <si>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</si>
  <si>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</si>
  <si>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</si>
  <si>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</si>
  <si>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</si>
  <si>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</si>
  <si>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</si>
  <si>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</si>
  <si>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</si>
  <si>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</si>
  <si>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</si>
  <si>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</si>
  <si>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</si>
  <si>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</si>
  <si>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</si>
  <si>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</si>
  <si>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</si>
  <si>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</si>
  <si>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</si>
  <si>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</si>
  <si>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</si>
  <si>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</si>
  <si>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</si>
  <si>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</si>
  <si>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</si>
  <si>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</si>
  <si>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</si>
  <si>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</si>
  <si>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</si>
  <si>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</si>
  <si>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</si>
  <si>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</si>
  <si>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</si>
  <si>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</si>
  <si>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</si>
  <si>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</si>
  <si>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</si>
  <si>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</si>
  <si>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</si>
  <si>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</si>
  <si>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</si>
  <si>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</si>
  <si>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</si>
  <si>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</si>
  <si>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</si>
  <si>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</si>
  <si>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</si>
  <si>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</si>
  <si>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</si>
  <si>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</si>
  <si>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</si>
  <si>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</si>
  <si>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</si>
  <si>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</si>
  <si>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</si>
  <si>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</si>
  <si>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</si>
  <si>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</si>
  <si>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</si>
  <si>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</si>
  <si>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</si>
  <si>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</si>
  <si>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</si>
  <si>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</si>
  <si>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</si>
  <si>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</si>
  <si>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</si>
  <si>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</si>
  <si>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</si>
  <si>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</si>
  <si>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</si>
  <si>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</si>
  <si>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</si>
  <si>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</si>
  <si>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</si>
  <si>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</si>
  <si>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</si>
  <si>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</si>
  <si>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</si>
  <si>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</si>
  <si>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</si>
  <si>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</si>
  <si>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</si>
  <si>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</si>
  <si>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</si>
  <si>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</si>
  <si>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</si>
  <si>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</si>
  <si>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</si>
  <si>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</si>
  <si>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</si>
  <si>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</si>
  <si>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</si>
  <si>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</si>
  <si>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</si>
  <si>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</si>
  <si>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</si>
  <si>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</si>
  <si>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</si>
  <si>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</si>
  <si>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</si>
  <si>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</si>
  <si>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</si>
  <si>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</si>
  <si>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</si>
  <si>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</si>
  <si>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</si>
  <si>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</si>
  <si>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</si>
  <si>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</si>
  <si>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</si>
  <si>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</si>
  <si>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</si>
  <si>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</si>
  <si>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</si>
  <si>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</si>
  <si>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</si>
  <si>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</si>
  <si>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</si>
  <si>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</si>
  <si>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</si>
  <si>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</si>
  <si>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</si>
  <si>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</si>
  <si>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</si>
  <si>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</si>
  <si>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</si>
  <si>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</si>
  <si>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</si>
  <si>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</si>
  <si>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</si>
  <si>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</si>
  <si>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</si>
  <si>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</si>
  <si>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</si>
  <si>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</si>
  <si>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</si>
  <si>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</si>
  <si>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</si>
  <si>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</si>
  <si>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</si>
  <si>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</si>
  <si>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</si>
  <si>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</si>
  <si>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</si>
  <si>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</si>
  <si>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</si>
  <si>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</si>
  <si>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</si>
  <si>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</si>
  <si>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</si>
  <si>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</si>
  <si>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</si>
  <si>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</si>
  <si>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</si>
  <si>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</si>
  <si>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</si>
  <si>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</si>
  <si>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</si>
  <si>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</si>
  <si>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</si>
  <si>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</si>
  <si>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</si>
  <si>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</si>
  <si>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</si>
  <si>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</si>
  <si>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</si>
  <si>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</si>
  <si>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</si>
  <si>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</si>
  <si>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</si>
  <si>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</si>
  <si>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</si>
  <si>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</si>
  <si>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</si>
  <si>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</si>
  <si>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</si>
  <si>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</si>
  <si>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</si>
  <si>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</si>
  <si>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</si>
  <si>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</si>
  <si>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</si>
  <si>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</si>
  <si>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</si>
  <si>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</si>
  <si>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</si>
  <si>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</si>
  <si>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</si>
  <si>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</si>
  <si>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</si>
  <si>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</si>
  <si>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</si>
  <si>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</si>
  <si>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</si>
  <si>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</si>
  <si>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</si>
  <si>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</si>
  <si>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</si>
  <si>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</si>
  <si>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</si>
  <si>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</si>
  <si>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</si>
  <si>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</si>
  <si>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</si>
  <si>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</si>
  <si>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</si>
  <si>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</si>
  <si>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</si>
  <si>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</si>
  <si>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</si>
  <si>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</si>
  <si>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</si>
  <si>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</si>
  <si>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</si>
  <si>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</si>
  <si>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</si>
  <si>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</si>
  <si>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</si>
  <si>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</si>
  <si>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</si>
  <si>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</si>
  <si>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</si>
  <si>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</si>
  <si>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</si>
  <si>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</si>
  <si>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</si>
  <si>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</si>
  <si>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</si>
  <si>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</si>
  <si>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</si>
  <si>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</si>
  <si>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</si>
  <si>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</si>
  <si>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</si>
  <si>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</si>
  <si>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</si>
  <si>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</si>
  <si>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</si>
  <si>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</si>
  <si>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</si>
  <si>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</si>
  <si>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</si>
  <si>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</si>
  <si>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</si>
  <si>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</si>
  <si>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</si>
  <si>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</si>
  <si>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</si>
  <si>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</si>
  <si>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</si>
  <si>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</si>
  <si>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</si>
  <si>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</si>
  <si>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</si>
  <si>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</si>
  <si>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</si>
  <si>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</si>
  <si>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</si>
  <si>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</si>
  <si>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</si>
  <si>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</si>
  <si>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</si>
  <si>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</si>
  <si>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</si>
  <si>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</si>
  <si>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</si>
  <si>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</si>
  <si>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</si>
  <si>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</si>
  <si>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</si>
  <si>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</si>
  <si>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</si>
  <si>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</si>
  <si>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</si>
  <si>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</si>
  <si>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</si>
  <si>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</si>
  <si>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</si>
  <si>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</si>
  <si>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</si>
  <si>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</si>
  <si>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</si>
  <si>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</si>
  <si>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</si>
  <si>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</si>
  <si>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</si>
  <si>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</si>
  <si>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</si>
  <si>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</si>
  <si>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</si>
  <si>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</si>
  <si>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</si>
  <si>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</si>
  <si>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</si>
  <si>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</si>
  <si>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</si>
  <si>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</si>
  <si>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</si>
  <si>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</si>
  <si>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</si>
  <si>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</si>
  <si>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</si>
  <si>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</si>
  <si>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</si>
  <si>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</si>
  <si>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</si>
  <si>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</si>
  <si>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</si>
  <si>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</si>
  <si>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</si>
  <si>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</si>
  <si>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</si>
  <si>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</si>
  <si>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</si>
  <si>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</si>
  <si>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</si>
  <si>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</si>
  <si>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</si>
  <si>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</si>
  <si>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</si>
  <si>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</si>
  <si>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</si>
  <si>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</si>
  <si>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</si>
  <si>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</si>
  <si>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</si>
  <si>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</si>
  <si>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</si>
  <si>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</si>
  <si>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</si>
  <si>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</si>
  <si>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</si>
  <si>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</si>
  <si>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</si>
  <si>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</si>
  <si>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</si>
  <si>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</si>
  <si>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</si>
  <si>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</si>
  <si>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</si>
  <si>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</si>
  <si>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</si>
  <si>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</si>
  <si>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</si>
  <si>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</si>
  <si>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</si>
  <si>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</si>
  <si>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</si>
  <si>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</si>
  <si>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</si>
  <si>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</si>
  <si>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</si>
  <si>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</si>
  <si>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</si>
  <si>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</si>
  <si>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</si>
  <si>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</si>
  <si>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</si>
  <si>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</si>
  <si>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</si>
  <si>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</si>
  <si>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</si>
  <si>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</si>
  <si>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</si>
  <si>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</si>
  <si>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</si>
  <si>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</si>
  <si>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</si>
  <si>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</si>
  <si>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</si>
  <si>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</si>
  <si>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</si>
  <si>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</si>
  <si>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</si>
  <si>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</si>
  <si>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</si>
  <si>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</si>
  <si>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</si>
  <si>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</si>
  <si>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</si>
  <si>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</si>
  <si>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</si>
  <si>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</si>
  <si>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</si>
  <si>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</si>
  <si>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</si>
  <si>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</si>
  <si>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</si>
  <si>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</si>
  <si>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</si>
  <si>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</si>
  <si>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</si>
  <si>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</si>
  <si>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</si>
  <si>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</si>
  <si>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</si>
  <si>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</si>
  <si>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</si>
  <si>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</si>
  <si>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</si>
  <si>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</si>
  <si>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</si>
  <si>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</si>
  <si>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</si>
  <si>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</si>
  <si>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</si>
  <si>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</si>
  <si>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</si>
  <si>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</si>
  <si>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</si>
  <si>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</si>
  <si>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</si>
  <si>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</si>
  <si>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</si>
  <si>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</si>
  <si>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</si>
  <si>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</si>
  <si>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</si>
  <si>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</si>
  <si>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</si>
  <si>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</si>
  <si>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</si>
  <si>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</si>
  <si>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</si>
  <si>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</si>
  <si>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</si>
  <si>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</si>
  <si>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</si>
  <si>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</si>
  <si>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</si>
  <si>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</si>
  <si>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</si>
  <si>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</si>
  <si>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</si>
  <si>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</si>
  <si>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</si>
  <si>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</si>
  <si>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</si>
  <si>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</si>
  <si>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</si>
  <si>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</si>
  <si>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</si>
  <si>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</si>
  <si>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</si>
  <si>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</si>
  <si>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</si>
  <si>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</si>
  <si>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</si>
  <si>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</si>
  <si>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</si>
  <si>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</si>
  <si>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</si>
  <si>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</si>
  <si>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</si>
  <si>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</si>
  <si>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</si>
  <si>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</si>
  <si>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</si>
  <si>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</si>
  <si>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</si>
  <si>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</si>
  <si>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</si>
  <si>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</si>
  <si>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</si>
  <si>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</si>
  <si>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</si>
  <si>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</si>
  <si>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</si>
  <si>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</si>
  <si>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</si>
  <si>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</si>
  <si>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</si>
  <si>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</si>
  <si>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</si>
  <si>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</si>
  <si>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</si>
  <si>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</si>
  <si>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</si>
  <si>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</si>
  <si>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</si>
  <si>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</si>
  <si>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</si>
  <si>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</si>
  <si>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</si>
  <si>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</si>
  <si>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</si>
  <si>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</si>
  <si>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</si>
  <si>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</si>
  <si>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</si>
  <si>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</si>
  <si>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</si>
  <si>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</si>
  <si>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</si>
  <si>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</si>
  <si>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</si>
  <si>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</si>
  <si>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</si>
  <si>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</si>
  <si>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</si>
  <si>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</si>
  <si>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</si>
  <si>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</si>
  <si>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</si>
  <si>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</si>
  <si>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</si>
  <si>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</si>
  <si>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</si>
  <si>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</si>
  <si>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</si>
  <si>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</si>
  <si>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</si>
  <si>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</si>
  <si>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</si>
  <si>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</si>
  <si>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</si>
  <si>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</si>
  <si>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</si>
  <si>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</si>
  <si>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</si>
  <si>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</si>
  <si>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</si>
  <si>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</si>
  <si>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</si>
  <si>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</si>
  <si>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</si>
  <si>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</si>
  <si>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</si>
  <si>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</si>
  <si>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</si>
  <si>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</si>
  <si>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</si>
  <si>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</si>
  <si>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</si>
  <si>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</si>
  <si>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</si>
  <si>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</si>
  <si>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</si>
  <si>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</si>
  <si>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</si>
  <si>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</si>
  <si>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</si>
  <si>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</si>
  <si>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</si>
  <si>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</si>
  <si>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</si>
  <si>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</si>
  <si>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</si>
  <si>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</si>
  <si>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</si>
  <si>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</si>
  <si>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</si>
  <si>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</si>
  <si>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</si>
  <si>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</si>
  <si>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</si>
  <si>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</si>
  <si>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</si>
  <si>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</si>
  <si>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</si>
  <si>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</si>
  <si>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</si>
  <si>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</si>
  <si>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</si>
  <si>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</si>
  <si>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</si>
  <si>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</si>
  <si>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</si>
  <si>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</si>
  <si>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</si>
  <si>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</si>
  <si>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</si>
  <si>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</si>
  <si>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</si>
  <si>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</si>
  <si>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</si>
  <si>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</si>
  <si>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</si>
  <si>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</si>
  <si>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</si>
  <si>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</si>
  <si>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</si>
  <si>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</si>
  <si>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</si>
  <si>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</si>
  <si>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</si>
  <si>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</si>
  <si>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</si>
  <si>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</si>
  <si>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</si>
  <si>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</si>
  <si>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</si>
  <si>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</si>
  <si>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</si>
  <si>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</si>
  <si>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</si>
  <si>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</si>
  <si>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</si>
  <si>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</si>
  <si>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</si>
  <si>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</si>
  <si>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</si>
  <si>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</si>
  <si>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</si>
  <si>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</si>
  <si>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</si>
  <si>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</si>
  <si>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</si>
  <si>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</si>
  <si>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</si>
  <si>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</si>
  <si>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</si>
  <si>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</si>
  <si>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</si>
  <si>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</si>
  <si>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</si>
  <si>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</si>
  <si>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</si>
  <si>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</si>
  <si>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</si>
  <si>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</si>
  <si>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</si>
  <si>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</si>
  <si>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</si>
  <si>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</si>
  <si>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</si>
  <si>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</si>
  <si>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</si>
  <si>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</si>
  <si>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</si>
  <si>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</si>
  <si>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</si>
  <si>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</si>
  <si>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</si>
  <si>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</si>
  <si>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</si>
  <si>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</si>
  <si>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</si>
  <si>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</si>
  <si>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</si>
  <si>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</si>
  <si>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</si>
  <si>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</si>
  <si>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</si>
  <si>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</si>
  <si>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</si>
  <si>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</si>
  <si>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</si>
  <si>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</si>
  <si>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</si>
  <si>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</si>
  <si>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</si>
  <si>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</si>
  <si>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</si>
  <si>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</si>
  <si>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</si>
  <si>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</si>
  <si>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</si>
  <si>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</si>
  <si>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</si>
  <si>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</si>
  <si>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</si>
  <si>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</si>
  <si>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</si>
  <si>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</si>
  <si>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</si>
  <si>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</si>
  <si>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</si>
  <si>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</si>
  <si>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</si>
  <si>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</si>
  <si>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</si>
  <si>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</si>
  <si>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</si>
  <si>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</si>
  <si>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</si>
  <si>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</si>
  <si>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</si>
  <si>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</si>
  <si>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</si>
  <si>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</si>
  <si>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</si>
  <si>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</si>
  <si>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</si>
  <si>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</si>
  <si>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</si>
  <si>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</si>
  <si>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</si>
  <si>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</si>
  <si>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</si>
  <si>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</si>
  <si>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</si>
  <si>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</si>
  <si>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</si>
  <si>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</si>
  <si>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</si>
  <si>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</si>
  <si>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</si>
  <si>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</si>
  <si>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</si>
  <si>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</si>
  <si>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</si>
  <si>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</si>
  <si>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</si>
  <si>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</si>
  <si>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</si>
  <si>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</si>
  <si>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</si>
  <si>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</si>
  <si>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</si>
  <si>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</si>
  <si>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</si>
  <si>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</si>
  <si>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</si>
  <si>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</si>
  <si>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</si>
  <si>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</si>
  <si>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</si>
  <si>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</si>
  <si>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</si>
  <si>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</si>
  <si>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</si>
  <si>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</si>
  <si>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</si>
  <si>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</si>
  <si>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</si>
  <si>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</si>
  <si>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</si>
  <si>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</si>
  <si>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</si>
  <si>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</si>
  <si>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</si>
  <si>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</si>
  <si>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</si>
  <si>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</si>
  <si>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</si>
  <si>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</si>
  <si>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</si>
  <si>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</si>
  <si>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</si>
  <si>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</si>
  <si>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</si>
  <si>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</si>
  <si>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</si>
  <si>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</si>
  <si>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</si>
  <si>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</si>
  <si>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</si>
  <si>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</si>
  <si>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</si>
  <si>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</si>
  <si>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</si>
  <si>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</si>
  <si>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</si>
  <si>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</si>
  <si>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</si>
  <si>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</si>
  <si>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</si>
  <si>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</si>
  <si>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</si>
  <si>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</si>
  <si>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</si>
  <si>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</si>
  <si>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</si>
  <si>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</si>
  <si>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</si>
  <si>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</si>
  <si>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</si>
  <si>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</si>
  <si>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</si>
  <si>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</si>
  <si>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</si>
  <si>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</si>
  <si>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</si>
  <si>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</si>
  <si>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</si>
  <si>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</si>
  <si>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</si>
  <si>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</si>
  <si>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</si>
  <si>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</si>
  <si>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</si>
  <si>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</si>
  <si>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</si>
  <si>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</si>
  <si>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</si>
  <si>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</si>
  <si>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</si>
  <si>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</si>
  <si>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</si>
  <si>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</si>
  <si>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</si>
  <si>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</si>
  <si>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</si>
  <si>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</si>
  <si>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</si>
  <si>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</si>
  <si>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</si>
  <si>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</si>
  <si>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</si>
  <si>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</si>
  <si>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</si>
  <si>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</si>
  <si>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</si>
  <si>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</si>
  <si>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</si>
  <si>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</si>
  <si>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</si>
  <si>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</si>
  <si>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</si>
  <si>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</si>
  <si>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</si>
  <si>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</si>
  <si>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</si>
  <si>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</si>
  <si>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</si>
  <si>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</si>
  <si>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</si>
  <si>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</si>
  <si>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</si>
  <si>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</si>
  <si>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</si>
  <si>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</si>
  <si>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</si>
  <si>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</si>
  <si>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</si>
  <si>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</si>
  <si>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</si>
  <si>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</si>
  <si>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</si>
  <si>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</si>
  <si>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</si>
  <si>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</si>
  <si>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</si>
  <si>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</si>
  <si>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</si>
  <si>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</si>
  <si>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</si>
  <si>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</si>
  <si>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</si>
  <si>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</si>
  <si>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</si>
  <si>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</si>
  <si>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</si>
  <si>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</si>
  <si>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</si>
  <si>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</si>
  <si>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</si>
  <si>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</si>
  <si>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</si>
  <si>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</si>
  <si>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</si>
  <si>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</si>
  <si>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</si>
  <si>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</si>
  <si>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</si>
  <si>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</si>
  <si>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</si>
  <si>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</si>
  <si>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</si>
  <si>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</si>
  <si>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</si>
  <si>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</si>
  <si>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</si>
  <si>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</si>
  <si>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</si>
  <si>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</si>
  <si>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</si>
  <si>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</si>
  <si>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</si>
  <si>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</si>
  <si>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</si>
  <si>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</si>
  <si>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</si>
  <si>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</si>
  <si>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</si>
  <si>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</si>
  <si>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</si>
  <si>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</si>
  <si>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</si>
  <si>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</si>
  <si>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</si>
  <si>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</si>
  <si>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</si>
  <si>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</si>
  <si>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</si>
  <si>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</si>
  <si>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</si>
  <si>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</si>
  <si>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</si>
  <si>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</si>
  <si>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</si>
  <si>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</si>
  <si>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</si>
  <si>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</si>
  <si>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</si>
  <si>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</si>
  <si>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</si>
  <si>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</si>
  <si>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</si>
  <si>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</si>
  <si>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</si>
  <si>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</si>
  <si>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</si>
  <si>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</si>
  <si>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</si>
  <si>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</si>
  <si>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</si>
  <si>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</si>
  <si>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</si>
  <si>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</si>
  <si>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</si>
  <si>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</si>
  <si>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</si>
  <si>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</si>
  <si>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</si>
  <si>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</si>
  <si>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</si>
  <si>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</si>
  <si>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</si>
  <si>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</si>
  <si>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</si>
  <si>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</si>
  <si>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</si>
  <si>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</si>
  <si>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</si>
  <si>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</si>
  <si>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</si>
  <si>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</si>
  <si>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</si>
  <si>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</si>
  <si>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</si>
  <si>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</si>
  <si>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</si>
  <si>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</si>
  <si>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</si>
  <si>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</si>
  <si>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</si>
  <si>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</si>
  <si>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</si>
  <si>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</si>
  <si>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</si>
  <si>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</si>
  <si>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</si>
  <si>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</si>
  <si>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</si>
  <si>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</si>
  <si>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</si>
  <si>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</si>
  <si>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</si>
  <si>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</si>
  <si>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</si>
  <si>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</si>
  <si>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</si>
  <si>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</si>
  <si>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</si>
  <si>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</si>
  <si>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</si>
  <si>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</si>
  <si>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</si>
  <si>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</si>
  <si>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</si>
  <si>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</si>
  <si>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</si>
  <si>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</si>
  <si>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</si>
  <si>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</si>
  <si>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</si>
  <si>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</si>
  <si>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</si>
  <si>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</si>
  <si>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</si>
  <si>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</si>
  <si>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</si>
  <si>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</si>
  <si>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</si>
  <si>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</si>
  <si>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</si>
  <si>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</si>
  <si>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</si>
  <si>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</si>
  <si>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</si>
  <si>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</si>
  <si>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</si>
  <si>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</si>
  <si>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</si>
  <si>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</si>
  <si>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</si>
  <si>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</si>
  <si>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</si>
  <si>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</si>
  <si>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</si>
  <si>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</si>
  <si>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</si>
  <si>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</si>
  <si>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</si>
  <si>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</si>
  <si>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</si>
  <si>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</si>
  <si>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</si>
  <si>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</si>
  <si>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</si>
  <si>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</si>
  <si>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</si>
  <si>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</si>
  <si>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</si>
  <si>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</si>
  <si>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</si>
  <si>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</si>
  <si>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</si>
  <si>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</si>
  <si>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</si>
  <si>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</si>
  <si>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</si>
  <si>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</si>
  <si>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</si>
  <si>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</si>
  <si>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</si>
  <si>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</si>
  <si>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</si>
  <si>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</si>
  <si>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</si>
  <si>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</si>
  <si>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</si>
  <si>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</si>
  <si>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</si>
  <si>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</si>
  <si>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</si>
  <si>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</si>
  <si>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</si>
  <si>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</si>
  <si>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</si>
  <si>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</si>
  <si>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</si>
  <si>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</si>
  <si>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</si>
  <si>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</si>
  <si>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</si>
  <si>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</si>
  <si>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</si>
  <si>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</si>
  <si>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</si>
  <si>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</si>
  <si>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</si>
  <si>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</si>
  <si>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</si>
  <si>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</si>
  <si>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</si>
  <si>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</si>
  <si>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</si>
  <si>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</si>
  <si>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</si>
  <si>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</si>
  <si>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</si>
  <si>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</si>
  <si>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</si>
  <si>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</si>
  <si>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</si>
  <si>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</si>
  <si>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</si>
  <si>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</si>
  <si>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</si>
  <si>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</si>
  <si>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</si>
  <si>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</si>
  <si>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</si>
  <si>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</si>
  <si>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</si>
  <si>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</si>
  <si>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</si>
  <si>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</si>
  <si>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</si>
  <si>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</si>
  <si>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</si>
  <si>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</si>
  <si>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</si>
  <si>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</si>
  <si>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</si>
  <si>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</si>
  <si>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</si>
  <si>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</si>
  <si>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</si>
  <si>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</si>
  <si>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</si>
  <si>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</si>
  <si>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</si>
  <si>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</si>
  <si>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</si>
  <si>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</si>
  <si>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</si>
  <si>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</si>
  <si>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</si>
  <si>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</si>
  <si>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</si>
  <si>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</si>
  <si>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</si>
  <si>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</si>
  <si>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</si>
  <si>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</si>
  <si>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</si>
  <si>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</si>
  <si>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</si>
  <si>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</si>
  <si>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</si>
  <si>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</si>
  <si>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</si>
  <si>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</si>
  <si>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</si>
  <si>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</si>
  <si>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</si>
  <si>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</si>
  <si>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</si>
  <si>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</si>
  <si>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</si>
  <si>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</si>
  <si>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</si>
  <si>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</si>
  <si>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</si>
  <si>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</si>
  <si>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</si>
  <si>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</si>
  <si>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</si>
  <si>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</si>
  <si>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</si>
  <si>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</si>
  <si>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</si>
  <si>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</si>
  <si>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</si>
  <si>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</si>
  <si>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</si>
  <si>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</si>
  <si>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</si>
  <si>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</si>
  <si>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</si>
  <si>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</si>
  <si>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</si>
  <si>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</si>
  <si>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</si>
  <si>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</si>
  <si>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</si>
  <si>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</si>
  <si>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</si>
  <si>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</si>
  <si>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</si>
  <si>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</si>
  <si>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</si>
  <si>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</si>
  <si>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</si>
  <si>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</si>
  <si>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</si>
  <si>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</si>
  <si>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</si>
  <si>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</si>
  <si>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</si>
  <si>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</si>
  <si>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</si>
  <si>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</si>
  <si>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</si>
  <si>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</si>
  <si>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</si>
  <si>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</si>
  <si>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</si>
  <si>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</si>
  <si>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</si>
  <si>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</si>
  <si>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</si>
  <si>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</si>
  <si>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</si>
  <si>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</si>
  <si>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</si>
  <si>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</si>
  <si>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</si>
  <si>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</si>
  <si>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</si>
  <si>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</si>
  <si>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</si>
  <si>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</si>
  <si>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</si>
  <si>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</si>
  <si>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</si>
  <si>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</si>
  <si>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</si>
  <si>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</si>
  <si>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</si>
  <si>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</si>
  <si>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</si>
  <si>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</si>
  <si>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</si>
  <si>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</si>
  <si>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</si>
  <si>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</si>
  <si>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</si>
  <si>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</si>
  <si>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</si>
  <si>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</si>
  <si>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</si>
  <si>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</si>
  <si>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</si>
  <si>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</si>
  <si>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</si>
  <si>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</si>
  <si>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</si>
  <si>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</si>
  <si>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</si>
  <si>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</si>
  <si>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</si>
  <si>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</si>
  <si>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</si>
  <si>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</si>
  <si>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</si>
  <si>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</si>
  <si>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</si>
  <si>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</si>
  <si>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</si>
  <si>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</si>
  <si>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</si>
  <si>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</si>
  <si>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</si>
  <si>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</si>
  <si>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</si>
  <si>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</si>
  <si>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</si>
  <si>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</si>
  <si>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</si>
  <si>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</si>
  <si>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</si>
  <si>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</si>
  <si>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</si>
  <si>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</si>
  <si>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</si>
  <si>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</si>
  <si>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</si>
  <si>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</si>
  <si>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</si>
  <si>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</si>
  <si>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</si>
  <si>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</si>
  <si>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</si>
  <si>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</si>
  <si>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</si>
  <si>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</si>
  <si>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</si>
  <si>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</si>
  <si>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</si>
  <si>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</si>
  <si>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</si>
  <si>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</si>
  <si>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</si>
  <si>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</si>
  <si>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</si>
  <si>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</si>
  <si>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</si>
  <si>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</si>
  <si>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</si>
  <si>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</si>
  <si>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</si>
  <si>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</si>
  <si>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</si>
  <si>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</si>
  <si>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</si>
  <si>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</si>
  <si>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</si>
  <si>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</si>
  <si>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</si>
  <si>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</si>
  <si>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</si>
  <si>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</si>
  <si>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</si>
  <si>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</si>
  <si>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</si>
  <si>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</si>
  <si>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</si>
  <si>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</si>
  <si>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</si>
  <si>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</si>
  <si>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</si>
  <si>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</si>
  <si>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</si>
  <si>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</si>
  <si>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</si>
  <si>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</si>
  <si>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</si>
  <si>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</si>
  <si>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</si>
  <si>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</si>
  <si>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</si>
  <si>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</si>
  <si>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</si>
  <si>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</si>
  <si>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</si>
  <si>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</si>
  <si>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</si>
  <si>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</si>
  <si>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</si>
  <si>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</si>
  <si>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</si>
  <si>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</si>
  <si>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</si>
  <si>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</si>
  <si>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</si>
  <si>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</si>
  <si>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</si>
  <si>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</si>
  <si>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</si>
  <si>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</si>
  <si>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</si>
  <si>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</si>
  <si>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</si>
  <si>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</si>
  <si>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</si>
  <si>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</si>
  <si>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</si>
  <si>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</si>
  <si>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</si>
  <si>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</si>
  <si>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</si>
  <si>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</si>
  <si>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</si>
  <si>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</si>
  <si>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</si>
  <si>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</si>
  <si>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</si>
  <si>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</si>
  <si>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</si>
  <si>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</si>
  <si>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</si>
  <si>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</si>
  <si>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</si>
  <si>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</si>
  <si>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</si>
  <si>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</si>
  <si>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</si>
  <si>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</si>
  <si>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</si>
  <si>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</si>
  <si>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</si>
  <si>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</si>
  <si>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</si>
  <si>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</si>
  <si>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</si>
  <si>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</si>
  <si>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</si>
  <si>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</si>
  <si>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</si>
  <si>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</si>
  <si>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</si>
  <si>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</si>
  <si>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</si>
  <si>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</si>
  <si>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</si>
  <si>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</si>
  <si>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</si>
  <si>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</si>
  <si>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</si>
  <si>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</si>
  <si>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</si>
  <si>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</si>
  <si>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</si>
  <si>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</si>
  <si>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</si>
  <si>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</si>
  <si>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</si>
  <si>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</si>
  <si>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</si>
  <si>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</si>
  <si>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</si>
  <si>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</si>
  <si>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</si>
  <si>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</si>
  <si>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</si>
  <si>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</si>
  <si>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</si>
  <si>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</si>
  <si>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</si>
  <si>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</si>
  <si>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</si>
  <si>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</si>
  <si>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</si>
  <si>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</si>
  <si>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</si>
  <si>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</si>
  <si>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</si>
  <si>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</si>
  <si>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</si>
  <si>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</si>
  <si>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</si>
  <si>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</si>
  <si>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</si>
  <si>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</si>
  <si>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</si>
  <si>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</si>
  <si>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</si>
  <si>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</si>
  <si>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</si>
  <si>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</si>
  <si>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</si>
  <si>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</si>
  <si>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</si>
  <si>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</si>
  <si>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</si>
  <si>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</si>
  <si>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</si>
  <si>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</si>
  <si>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</si>
  <si>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</si>
  <si>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</si>
  <si>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</si>
  <si>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</si>
  <si>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</si>
  <si>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</si>
  <si>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</si>
  <si>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</si>
  <si>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</si>
  <si>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</si>
  <si>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</si>
  <si>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</si>
  <si>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</si>
  <si>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</si>
  <si>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</si>
  <si>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</si>
  <si>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</si>
  <si>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</si>
  <si>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</si>
  <si>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</si>
  <si>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</si>
  <si>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</si>
  <si>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</si>
  <si>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</si>
  <si>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</si>
  <si>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</si>
  <si>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</si>
  <si>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</si>
  <si>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</si>
  <si>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</si>
  <si>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</si>
  <si>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</si>
  <si>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</si>
  <si>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</si>
  <si>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</si>
  <si>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</si>
  <si>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</si>
  <si>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</si>
  <si>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</si>
  <si>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</si>
  <si>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</si>
  <si>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</si>
  <si>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</si>
  <si>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</si>
  <si>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</si>
  <si>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</si>
  <si>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</si>
  <si>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</si>
  <si>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</si>
  <si>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</si>
  <si>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</si>
  <si>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</si>
  <si>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</si>
  <si>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</si>
  <si>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</si>
  <si>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</si>
  <si>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</si>
  <si>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</si>
  <si>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</si>
  <si>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</si>
  <si>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</si>
  <si>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</si>
  <si>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</si>
  <si>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</si>
  <si>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</si>
  <si>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</si>
  <si>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</si>
  <si>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</si>
  <si>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</si>
  <si>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</si>
  <si>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</si>
  <si>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</si>
  <si>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</si>
  <si>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</si>
  <si>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</si>
  <si>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</si>
  <si>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</si>
  <si>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</si>
  <si>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</si>
  <si>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</si>
  <si>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</si>
  <si>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</si>
  <si>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</si>
  <si>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</si>
  <si>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</si>
  <si>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</si>
  <si>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</si>
  <si>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</si>
  <si>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</si>
  <si>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</si>
  <si>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</si>
  <si>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</si>
  <si>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</si>
  <si>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</si>
  <si>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</si>
  <si>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</si>
  <si>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</si>
  <si>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</si>
  <si>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</si>
  <si>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</si>
  <si>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</si>
  <si>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</si>
  <si>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</si>
  <si>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</si>
  <si>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</si>
  <si>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</si>
  <si>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</si>
  <si>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</si>
  <si>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</si>
  <si>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</si>
  <si>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</si>
  <si>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</si>
  <si>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</si>
  <si>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</si>
  <si>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</si>
  <si>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</si>
  <si>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</si>
  <si>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</si>
  <si>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</si>
  <si>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</si>
  <si>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</si>
  <si>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</si>
  <si>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</si>
  <si>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</si>
  <si>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</si>
  <si>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</si>
  <si>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</si>
  <si>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</si>
  <si>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</si>
  <si>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</si>
  <si>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</si>
  <si>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</si>
  <si>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</si>
  <si>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</si>
  <si>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</si>
  <si>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</si>
  <si>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</si>
  <si>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</si>
  <si>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</si>
  <si>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</si>
  <si>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</si>
  <si>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</si>
  <si>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</si>
  <si>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</si>
  <si>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</si>
  <si>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</si>
  <si>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</si>
  <si>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</si>
  <si>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</si>
  <si>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</si>
  <si>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</si>
  <si>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</si>
  <si>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</si>
  <si>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</si>
  <si>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</si>
  <si>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</si>
  <si>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</si>
  <si>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</si>
  <si>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</si>
  <si>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</si>
  <si>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</si>
  <si>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</si>
  <si>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</si>
  <si>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</si>
  <si>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</si>
  <si>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</si>
  <si>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</si>
  <si>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</si>
  <si>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</si>
  <si>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</si>
  <si>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</si>
  <si>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</si>
  <si>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</si>
  <si>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</si>
  <si>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</si>
  <si>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</si>
  <si>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</si>
  <si>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</si>
  <si>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</si>
  <si>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</si>
  <si>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</si>
  <si>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</si>
  <si>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</si>
  <si>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</si>
  <si>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</si>
  <si>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</si>
  <si>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</si>
  <si>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</si>
  <si>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</si>
  <si>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</si>
  <si>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</si>
  <si>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</si>
  <si>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</si>
  <si>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</si>
  <si>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</si>
  <si>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</si>
  <si>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</si>
  <si>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</si>
  <si>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</si>
  <si>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</si>
  <si>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</si>
  <si>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</si>
  <si>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</si>
  <si>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</si>
  <si>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</si>
  <si>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</si>
  <si>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</si>
  <si>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</si>
  <si>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</si>
  <si>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</si>
  <si>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</si>
  <si>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</si>
  <si>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</si>
  <si>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</si>
  <si>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</si>
  <si>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</si>
  <si>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</si>
  <si>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</si>
  <si>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</si>
  <si>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</si>
  <si>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</si>
  <si>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</si>
  <si>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</si>
  <si>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</si>
  <si>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</si>
  <si>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</si>
  <si>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</si>
  <si>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</si>
  <si>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</si>
  <si>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</si>
  <si>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</si>
  <si>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</si>
  <si>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</si>
  <si>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</si>
  <si>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</si>
  <si>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</si>
  <si>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</si>
  <si>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</si>
  <si>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</si>
  <si>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</si>
  <si>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</si>
  <si>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</si>
  <si>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</si>
  <si>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</si>
  <si>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</si>
  <si>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</si>
  <si>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</si>
  <si>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</si>
  <si>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</si>
  <si>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</si>
  <si>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</si>
  <si>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</si>
  <si>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</si>
  <si>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</si>
  <si>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</si>
  <si>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</si>
  <si>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</si>
  <si>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</si>
  <si>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</si>
  <si>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</si>
  <si>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</si>
  <si>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</si>
  <si>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</si>
  <si>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</si>
  <si>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</si>
  <si>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</si>
  <si>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</si>
  <si>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</si>
  <si>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</si>
  <si>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</si>
  <si>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</si>
  <si>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</si>
  <si>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</si>
  <si>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</si>
  <si>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</si>
  <si>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</si>
  <si>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</si>
  <si>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</si>
  <si>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</si>
  <si>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</si>
  <si>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</si>
  <si>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</si>
  <si>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</si>
  <si>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</si>
  <si>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</si>
  <si>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</si>
  <si>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</si>
  <si>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</si>
  <si>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</si>
  <si>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</si>
  <si>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</si>
  <si>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</si>
  <si>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</si>
  <si>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</si>
  <si>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</si>
  <si>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</si>
  <si>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</si>
  <si>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</si>
  <si>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</si>
  <si>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</si>
  <si>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</si>
  <si>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</si>
  <si>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</si>
  <si>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</si>
  <si>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</si>
  <si>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</si>
  <si>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</si>
  <si>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</si>
  <si>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</si>
  <si>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</si>
  <si>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</si>
  <si>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</si>
  <si>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</si>
  <si>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</si>
  <si>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</si>
  <si>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</si>
  <si>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</si>
  <si>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</si>
  <si>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</si>
  <si>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</si>
  <si>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</si>
  <si>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</si>
  <si>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</si>
  <si>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</si>
  <si>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</si>
  <si>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</si>
  <si>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</si>
  <si>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</si>
  <si>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</si>
  <si>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</si>
  <si>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</si>
  <si>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</si>
  <si>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</si>
  <si>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</si>
  <si>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</si>
  <si>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</si>
  <si>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</si>
  <si>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</si>
  <si>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</si>
  <si>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</si>
  <si>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</si>
  <si>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</si>
  <si>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</si>
  <si>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</si>
  <si>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</si>
  <si>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</si>
  <si>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</si>
  <si>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</si>
  <si>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</si>
  <si>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</si>
  <si>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</si>
  <si>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</si>
  <si>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</si>
  <si>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</si>
  <si>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</si>
  <si>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</si>
  <si>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</si>
  <si>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</si>
  <si>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</si>
  <si>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</si>
  <si>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</si>
  <si>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</si>
  <si>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</si>
  <si>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</si>
  <si>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</si>
  <si>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</si>
  <si>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</si>
  <si>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</si>
  <si>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</si>
  <si>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</si>
  <si>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</si>
  <si>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</si>
  <si>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</si>
  <si>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</si>
  <si>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</si>
  <si>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</si>
  <si>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</si>
  <si>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</si>
  <si>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</si>
  <si>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</si>
  <si>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</si>
  <si>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</si>
  <si>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</si>
  <si>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</si>
  <si>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</si>
  <si>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</si>
  <si>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</si>
  <si>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</si>
  <si>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</si>
  <si>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</si>
  <si>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</si>
  <si>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</si>
  <si>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</si>
  <si>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</si>
  <si>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</si>
  <si>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</si>
  <si>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</si>
  <si>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</si>
  <si>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</si>
  <si>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</si>
  <si>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</si>
  <si>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</si>
  <si>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</si>
  <si>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</si>
  <si>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</si>
  <si>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</si>
  <si>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</si>
  <si>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</si>
  <si>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</si>
  <si>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</si>
  <si>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</si>
  <si>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</si>
  <si>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</si>
  <si>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</si>
  <si>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</si>
  <si>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</si>
  <si>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</si>
  <si>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</si>
  <si>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</si>
  <si>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</si>
  <si>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</si>
  <si>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</si>
  <si>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</si>
  <si>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</si>
  <si>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</si>
  <si>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</si>
  <si>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</si>
  <si>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</si>
  <si>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</si>
  <si>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</si>
  <si>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</si>
  <si>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</si>
  <si>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</si>
  <si>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</si>
  <si>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</si>
  <si>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</si>
  <si>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</si>
  <si>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</si>
  <si>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</si>
  <si>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</si>
  <si>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</si>
  <si>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</si>
  <si>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</si>
  <si>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</si>
  <si>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</si>
  <si>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</si>
  <si>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</si>
  <si>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</si>
  <si>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</si>
  <si>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</si>
  <si>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</si>
  <si>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</si>
  <si>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</si>
  <si>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</si>
  <si>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</si>
  <si>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</si>
  <si>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</si>
  <si>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</si>
  <si>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</si>
  <si>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</si>
  <si>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</si>
  <si>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</si>
  <si>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</si>
  <si>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</si>
  <si>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</si>
  <si>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</si>
  <si>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</si>
  <si>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</si>
  <si>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</si>
  <si>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</si>
  <si>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</si>
  <si>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</si>
  <si>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</si>
  <si>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</si>
  <si>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</si>
  <si>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</si>
  <si>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</si>
  <si>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</si>
  <si>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</si>
  <si>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</si>
  <si>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</si>
  <si>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</si>
  <si>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</si>
  <si>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</si>
  <si>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</si>
  <si>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</si>
  <si>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</si>
  <si>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</si>
  <si>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</si>
  <si>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</si>
  <si>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</si>
  <si>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</si>
  <si>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</si>
  <si>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</si>
  <si>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</si>
  <si>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</si>
  <si>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</si>
  <si>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</si>
  <si>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</si>
  <si>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</si>
  <si>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</si>
  <si>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</si>
  <si>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</si>
  <si>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</si>
  <si>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</si>
  <si>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</si>
  <si>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</si>
  <si>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</si>
  <si>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</si>
  <si>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</si>
  <si>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</si>
  <si>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</si>
  <si>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</si>
  <si>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</si>
  <si>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</si>
  <si>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</si>
  <si>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</si>
  <si>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</si>
  <si>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</si>
  <si>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</si>
  <si>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</si>
  <si>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</si>
  <si>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</si>
  <si>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</si>
  <si>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</si>
  <si>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</si>
  <si>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</si>
  <si>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</si>
  <si>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</si>
  <si>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</si>
  <si>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</si>
  <si>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</si>
  <si>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</si>
  <si>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</si>
  <si>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</si>
  <si>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</si>
  <si>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</si>
  <si>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</si>
  <si>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</si>
  <si>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</si>
  <si>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</si>
  <si>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</si>
  <si>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</si>
  <si>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</si>
  <si>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</si>
  <si>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</si>
  <si>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</si>
  <si>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</si>
  <si>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</si>
  <si>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</si>
  <si>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</si>
  <si>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</si>
  <si>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</si>
  <si>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</si>
  <si>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</si>
  <si>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</si>
  <si>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</si>
  <si>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</si>
  <si>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</si>
  <si>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</si>
  <si>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</si>
  <si>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</si>
  <si>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</si>
  <si>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</si>
  <si>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</si>
  <si>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</si>
  <si>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</si>
  <si>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</si>
  <si>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</si>
  <si>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</si>
  <si>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</si>
  <si>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</si>
  <si>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</si>
  <si>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</si>
  <si>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</si>
  <si>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</si>
  <si>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</si>
  <si>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</si>
  <si>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</si>
  <si>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</si>
  <si>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</si>
  <si>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</si>
  <si>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</si>
  <si>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</si>
  <si>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</si>
  <si>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</si>
  <si>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</si>
  <si>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</si>
  <si>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</si>
  <si>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</si>
  <si>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</si>
  <si>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</si>
  <si>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</si>
  <si>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</si>
  <si>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</si>
  <si>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</si>
  <si>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</si>
  <si>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</si>
  <si>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</si>
  <si>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</si>
  <si>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</si>
  <si>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</si>
  <si>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</si>
  <si>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</si>
  <si>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</si>
  <si>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</si>
  <si>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</si>
  <si>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</si>
  <si>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</si>
  <si>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</si>
  <si>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</si>
  <si>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</si>
  <si>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</si>
  <si>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</si>
  <si>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</si>
  <si>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</si>
  <si>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</si>
  <si>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</si>
  <si>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</si>
  <si>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</si>
  <si>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</si>
  <si>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</si>
  <si>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</si>
  <si>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</si>
  <si>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</si>
  <si>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</si>
  <si>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</si>
  <si>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</si>
  <si>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</si>
  <si>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</si>
  <si>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</si>
  <si>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</si>
  <si>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</si>
  <si>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</si>
  <si>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</si>
  <si>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</si>
  <si>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</si>
  <si>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</si>
  <si>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</si>
  <si>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</si>
  <si>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</si>
  <si>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</si>
  <si>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</si>
  <si>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</si>
  <si>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</si>
  <si>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</si>
  <si>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</si>
  <si>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</si>
  <si>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</si>
  <si>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</si>
  <si>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</si>
  <si>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</si>
  <si>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</si>
  <si>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</si>
  <si>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</si>
  <si>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</si>
  <si>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</si>
  <si>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</si>
  <si>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</si>
  <si>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</si>
  <si>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</si>
  <si>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</si>
  <si>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</si>
  <si>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</si>
  <si>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</si>
  <si>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</si>
  <si>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</si>
  <si>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</si>
  <si>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</si>
  <si>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</si>
  <si>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</si>
  <si>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</si>
  <si>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</si>
  <si>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</si>
  <si>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</si>
  <si>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</si>
  <si>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</si>
  <si>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</si>
  <si>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</si>
  <si>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</si>
  <si>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</si>
  <si>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</si>
  <si>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</si>
  <si>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</si>
  <si>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</si>
  <si>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</si>
  <si>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</si>
  <si>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</si>
  <si>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</si>
  <si>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</si>
  <si>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</si>
  <si>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</si>
  <si>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</si>
  <si>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</si>
  <si>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</si>
  <si>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</si>
  <si>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</si>
  <si>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</si>
  <si>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</si>
  <si>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</si>
  <si>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</si>
  <si>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</si>
  <si>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</si>
  <si>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</si>
  <si>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</si>
  <si>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</si>
  <si>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</si>
  <si>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</si>
  <si>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</si>
  <si>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</si>
  <si>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</si>
  <si>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</si>
  <si>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</si>
  <si>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</si>
  <si>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</si>
  <si>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</si>
  <si>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</si>
  <si>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</si>
  <si>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</si>
  <si>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</si>
  <si>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</si>
  <si>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</si>
  <si>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</si>
  <si>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</si>
  <si>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</si>
  <si>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</si>
  <si>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</si>
  <si>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</si>
  <si>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</si>
  <si>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</si>
  <si>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</si>
  <si>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</si>
  <si>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</si>
  <si>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</si>
  <si>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</si>
  <si>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</si>
  <si>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</si>
  <si>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</si>
  <si>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</si>
  <si>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</si>
  <si>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</si>
  <si>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</si>
  <si>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</si>
  <si>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</si>
  <si>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</si>
  <si>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</si>
  <si>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</si>
  <si>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</si>
  <si>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</si>
  <si>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</si>
  <si>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</si>
  <si>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</si>
  <si>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</si>
  <si>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</si>
  <si>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</si>
  <si>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</si>
  <si>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</si>
  <si>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</si>
  <si>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</si>
  <si>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</si>
  <si>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</si>
  <si>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</si>
  <si>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</si>
  <si>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</si>
  <si>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</si>
  <si>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</si>
  <si>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</si>
  <si>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</si>
  <si>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</si>
  <si>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</si>
  <si>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</si>
  <si>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</si>
  <si>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</si>
  <si>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</si>
  <si>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</si>
  <si>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</si>
  <si>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</si>
  <si>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</si>
  <si>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</si>
  <si>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</si>
  <si>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</si>
  <si>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</si>
  <si>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</si>
  <si>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</si>
  <si>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</si>
  <si>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</si>
  <si>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</si>
  <si>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</si>
  <si>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</si>
  <si>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</si>
  <si>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</si>
  <si>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</si>
  <si>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</si>
  <si>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</si>
  <si>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</si>
  <si>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</si>
  <si>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</si>
  <si>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</si>
  <si>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</si>
  <si>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</si>
  <si>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</si>
  <si>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</si>
  <si>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</si>
  <si>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</si>
  <si>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</si>
  <si>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</si>
  <si>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</si>
  <si>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</si>
  <si>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</si>
  <si>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</si>
  <si>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</si>
  <si>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</si>
  <si>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</si>
  <si>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</si>
  <si>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</si>
  <si>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</si>
  <si>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</si>
  <si>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</si>
  <si>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</si>
  <si>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</si>
  <si>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</si>
  <si>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</si>
  <si>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</si>
  <si>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</si>
  <si>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</si>
  <si>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</si>
  <si>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</si>
  <si>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</si>
  <si>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</si>
  <si>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</si>
  <si>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</si>
  <si>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</si>
  <si>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</si>
  <si>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</si>
  <si>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</si>
  <si>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</si>
  <si>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</si>
  <si>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</si>
  <si>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</si>
  <si>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</si>
  <si>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</si>
  <si>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</si>
  <si>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</si>
  <si>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</si>
  <si>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</si>
  <si>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</si>
  <si>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</si>
  <si>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</si>
  <si>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</si>
  <si>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</si>
  <si>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</si>
  <si>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</si>
  <si>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</si>
  <si>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</si>
  <si>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</si>
  <si>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</si>
  <si>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</si>
  <si>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</si>
  <si>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</si>
  <si>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</si>
  <si>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</si>
  <si>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</si>
  <si>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</si>
  <si>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</si>
  <si>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</si>
  <si>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</si>
  <si>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</si>
  <si>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</si>
  <si>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</si>
  <si>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</si>
  <si>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</si>
  <si>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</si>
  <si>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</si>
  <si>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</si>
  <si>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</si>
  <si>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</si>
  <si>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</si>
  <si>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</si>
  <si>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</si>
  <si>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</si>
  <si>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</si>
  <si>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</si>
  <si>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</si>
  <si>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</si>
  <si>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</si>
  <si>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</si>
  <si>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</si>
  <si>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</si>
  <si>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</si>
  <si>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</si>
  <si>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</si>
  <si>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</si>
  <si>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</si>
  <si>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</si>
  <si>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</si>
  <si>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</si>
  <si>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</si>
  <si>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</si>
  <si>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</si>
  <si>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</si>
  <si>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</si>
  <si>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</si>
  <si>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</si>
  <si>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</si>
  <si>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</si>
  <si>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</si>
  <si>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</si>
  <si>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</si>
  <si>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</si>
  <si>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</si>
  <si>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</si>
  <si>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</si>
  <si>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</si>
  <si>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</si>
  <si>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</si>
  <si>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</si>
  <si>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</si>
  <si>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</si>
  <si>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</si>
  <si>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</si>
  <si>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</si>
  <si>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</si>
  <si>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</si>
  <si>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</si>
  <si>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</si>
  <si>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</si>
  <si>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</si>
  <si>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</si>
  <si>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</si>
  <si>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</si>
  <si>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</si>
  <si>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</si>
  <si>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</si>
  <si>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</si>
  <si>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</si>
  <si>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</si>
  <si>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</si>
  <si>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</si>
  <si>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</si>
  <si>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</si>
  <si>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</si>
  <si>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</si>
  <si>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</si>
  <si>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</si>
  <si>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</si>
  <si>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</si>
  <si>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</si>
  <si>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</si>
  <si>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</si>
  <si>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</si>
  <si>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</si>
  <si>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</si>
  <si>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</si>
  <si>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</si>
  <si>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</si>
  <si>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</si>
  <si>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</si>
  <si>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</si>
  <si>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</si>
  <si>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</si>
  <si>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</si>
  <si>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</si>
  <si>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</si>
  <si>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</si>
  <si>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</si>
  <si>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</si>
  <si>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</si>
  <si>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</si>
  <si>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</si>
  <si>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</si>
  <si>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</si>
  <si>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</si>
  <si>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</si>
  <si>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</si>
  <si>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</si>
  <si>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</si>
  <si>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</si>
  <si>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</si>
  <si>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</si>
  <si>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</si>
  <si>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</si>
  <si>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</si>
  <si>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</si>
  <si>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</si>
  <si>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</si>
  <si>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</si>
  <si>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</si>
  <si>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</si>
  <si>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</si>
  <si>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</si>
  <si>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</si>
  <si>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</si>
  <si>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</si>
  <si>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</si>
  <si>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</si>
  <si>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</si>
  <si>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</si>
  <si>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</si>
  <si>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</si>
  <si>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</si>
  <si>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</si>
  <si>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</si>
  <si>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</si>
  <si>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</si>
  <si>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</si>
  <si>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</si>
  <si>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</si>
  <si>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</si>
  <si>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</si>
  <si>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</si>
  <si>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</si>
  <si>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</si>
  <si>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</si>
  <si>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</si>
  <si>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</si>
  <si>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</si>
  <si>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</si>
  <si>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</si>
  <si>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</si>
  <si>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</si>
  <si>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</si>
  <si>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</si>
  <si>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</si>
  <si>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</si>
  <si>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</si>
  <si>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</si>
  <si>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</si>
  <si>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</si>
  <si>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</si>
  <si>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</si>
  <si>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</si>
  <si>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</si>
  <si>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</si>
  <si>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</si>
  <si>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</si>
  <si>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</si>
  <si>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</si>
  <si>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</si>
  <si>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</si>
  <si>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</si>
  <si>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</si>
  <si>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</si>
  <si>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</si>
  <si>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</si>
  <si>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</si>
  <si>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</si>
  <si>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</si>
  <si>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</si>
  <si>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</si>
  <si>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</si>
  <si>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</si>
  <si>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</si>
  <si>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</si>
  <si>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</si>
  <si>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</si>
  <si>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</si>
  <si>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</si>
  <si>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</si>
  <si>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</si>
  <si>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</si>
  <si>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</si>
  <si>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</si>
  <si>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</si>
  <si>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</si>
  <si>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</si>
  <si>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</si>
  <si>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</si>
  <si>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</si>
  <si>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</si>
  <si>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</si>
  <si>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</si>
  <si>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</si>
  <si>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</si>
  <si>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</si>
  <si>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</si>
  <si>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</si>
  <si>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</si>
  <si>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</si>
  <si>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</si>
  <si>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</si>
  <si>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</si>
  <si>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</si>
  <si>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</si>
  <si>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</si>
  <si>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</si>
  <si>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</si>
  <si>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</si>
  <si>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</si>
  <si>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</si>
  <si>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</si>
  <si>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</si>
  <si>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</si>
  <si>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</si>
  <si>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</si>
  <si>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</si>
  <si>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</si>
  <si>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</si>
  <si>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</si>
  <si>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</si>
  <si>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</si>
  <si>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</si>
  <si>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</si>
  <si>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</si>
  <si>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</si>
  <si>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</si>
  <si>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</si>
  <si>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</si>
  <si>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</si>
  <si>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</si>
  <si>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</si>
  <si>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</si>
  <si>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</si>
  <si>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</si>
  <si>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</si>
  <si>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</si>
  <si>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</si>
  <si>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</si>
  <si>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</si>
  <si>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</si>
  <si>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</si>
  <si>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</si>
  <si>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</si>
  <si>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</si>
  <si>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</si>
  <si>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</si>
  <si>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</si>
  <si>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</si>
  <si>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</si>
  <si>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</si>
  <si>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</si>
  <si>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</si>
  <si>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</si>
  <si>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</si>
  <si>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</si>
  <si>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</si>
  <si>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</si>
  <si>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</si>
  <si>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</si>
  <si>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</si>
  <si>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</si>
  <si>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</si>
  <si>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</si>
  <si>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</si>
  <si>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</si>
  <si>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</si>
  <si>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</si>
  <si>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</si>
  <si>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</si>
  <si>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</si>
  <si>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</si>
  <si>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</si>
  <si>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</si>
  <si>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</si>
  <si>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</si>
  <si>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</si>
  <si>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</si>
  <si>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</si>
  <si>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</si>
  <si>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</si>
  <si>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</si>
  <si>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</si>
  <si>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</si>
  <si>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</si>
  <si>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</si>
  <si>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</si>
  <si>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</si>
  <si>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</si>
  <si>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</si>
  <si>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</si>
  <si>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</si>
  <si>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</si>
  <si>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</si>
  <si>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</si>
  <si>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</si>
  <si>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</si>
  <si>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</si>
  <si>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</si>
  <si>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</si>
  <si>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</si>
  <si>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</si>
  <si>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</si>
  <si>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</si>
  <si>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</si>
  <si>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</si>
  <si>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</si>
  <si>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</si>
  <si>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</si>
  <si>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</si>
  <si>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</si>
  <si>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</si>
  <si>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</si>
  <si>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</si>
  <si>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</si>
  <si>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</si>
  <si>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</si>
  <si>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</si>
  <si>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</si>
  <si>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</si>
  <si>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</si>
  <si>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</si>
  <si>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</si>
  <si>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</si>
  <si>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</si>
  <si>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</si>
  <si>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</si>
  <si>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</si>
  <si>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</si>
  <si>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</si>
  <si>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</si>
  <si>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</si>
  <si>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</si>
  <si>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</si>
  <si>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</si>
  <si>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</si>
  <si>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</si>
  <si>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</si>
  <si>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</si>
  <si>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</si>
  <si>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</si>
  <si>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</si>
  <si>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</si>
  <si>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</si>
  <si>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</si>
  <si>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</si>
  <si>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</si>
  <si>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</si>
  <si>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</si>
  <si>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</si>
  <si>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</si>
  <si>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</si>
  <si>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</si>
  <si>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</si>
  <si>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</si>
  <si>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</si>
  <si>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</si>
  <si>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</si>
  <si>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</si>
  <si>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</si>
  <si>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</si>
  <si>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</si>
  <si>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</si>
  <si>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</si>
  <si>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</si>
  <si>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</si>
  <si>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</si>
  <si>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</si>
  <si>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</si>
  <si>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</si>
  <si>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</si>
  <si>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</si>
  <si>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</si>
  <si>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</si>
  <si>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</si>
  <si>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</si>
  <si>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</si>
  <si>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</si>
  <si>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</si>
  <si>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</si>
  <si>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</si>
  <si>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</si>
  <si>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</si>
  <si>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</si>
  <si>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</si>
  <si>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</si>
  <si>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</si>
  <si>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</si>
  <si>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</si>
  <si>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</si>
  <si>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</si>
  <si>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</si>
  <si>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</si>
  <si>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</si>
  <si>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</si>
  <si>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</si>
  <si>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</si>
  <si>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</si>
  <si>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</si>
  <si>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</si>
  <si>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</si>
  <si>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</si>
  <si>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</si>
  <si>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</si>
  <si>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</si>
  <si>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</si>
  <si>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</si>
  <si>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</si>
  <si>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</si>
  <si>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</si>
  <si>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</si>
  <si>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</si>
  <si>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</si>
  <si>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</si>
  <si>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</si>
  <si>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</si>
  <si>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</si>
  <si>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</si>
  <si>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</si>
  <si>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</si>
  <si>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</si>
  <si>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</si>
  <si>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</si>
  <si>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</si>
  <si>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</si>
  <si>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</si>
  <si>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</si>
  <si>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</si>
  <si>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</si>
  <si>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</si>
  <si>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</si>
  <si>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</si>
  <si>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</si>
  <si>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</si>
  <si>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</si>
  <si>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</si>
  <si>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</si>
  <si>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</si>
  <si>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</si>
  <si>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</si>
  <si>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</si>
  <si>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</si>
  <si>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</si>
  <si>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</si>
  <si>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</si>
  <si>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</si>
  <si>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</si>
  <si>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</si>
  <si>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</si>
  <si>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</si>
  <si>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</si>
  <si>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</si>
  <si>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</si>
  <si>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</si>
  <si>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</si>
  <si>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</si>
  <si>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</si>
  <si>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</si>
  <si>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</si>
  <si>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</si>
  <si>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</si>
  <si>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</si>
  <si>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</si>
  <si>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</si>
  <si>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</si>
  <si>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</si>
  <si>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</si>
  <si>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</si>
  <si>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</si>
  <si>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</si>
  <si>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</si>
  <si>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</si>
  <si>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</si>
  <si>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</si>
  <si>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</si>
  <si>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</si>
  <si>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</si>
  <si>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</si>
  <si>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</si>
  <si>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</si>
  <si>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</si>
  <si>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</si>
  <si>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</si>
  <si>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</si>
  <si>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</si>
  <si>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</si>
  <si>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</si>
  <si>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</si>
  <si>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</si>
  <si>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</si>
  <si>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</si>
  <si>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</si>
  <si>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</si>
  <si>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</si>
  <si>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</si>
  <si>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</si>
  <si>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</si>
  <si>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</si>
  <si>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</si>
  <si>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</si>
  <si>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</si>
  <si>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</si>
  <si>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</si>
  <si>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</si>
  <si>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</si>
  <si>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</si>
  <si>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</si>
  <si>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</si>
  <si>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</si>
  <si>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</si>
  <si>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</si>
  <si>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</si>
  <si>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</si>
  <si>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</si>
  <si>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</si>
  <si>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</si>
  <si>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</si>
  <si>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</si>
  <si>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</si>
  <si>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</si>
  <si>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</si>
  <si>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</si>
  <si>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</si>
  <si>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</si>
  <si>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</si>
  <si>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</si>
  <si>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</si>
  <si>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</si>
  <si>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</si>
  <si>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</si>
  <si>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</si>
  <si>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</si>
  <si>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</si>
  <si>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</si>
  <si>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</si>
  <si>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</si>
  <si>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</si>
  <si>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</si>
  <si>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</si>
  <si>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</si>
  <si>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</si>
  <si>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</si>
  <si>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</si>
  <si>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</si>
  <si>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</si>
  <si>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</si>
  <si>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</si>
  <si>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</si>
  <si>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</si>
  <si>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</si>
  <si>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</si>
  <si>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</si>
  <si>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</si>
  <si>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</si>
  <si>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</si>
  <si>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</si>
  <si>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</si>
  <si>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</si>
  <si>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</si>
  <si>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</si>
  <si>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</si>
  <si>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</si>
  <si>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</si>
  <si>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</si>
  <si>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</si>
  <si>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</si>
  <si>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</si>
  <si>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</si>
  <si>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</si>
  <si>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</si>
  <si>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</si>
  <si>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</si>
  <si>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</si>
  <si>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</si>
  <si>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</si>
  <si>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</si>
  <si>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</si>
  <si>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</si>
  <si>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</si>
  <si>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</si>
  <si>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</si>
  <si>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</si>
  <si>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</si>
  <si>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</si>
  <si>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</si>
  <si>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</si>
  <si>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</si>
  <si>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</si>
  <si>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</si>
  <si>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</si>
  <si>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</si>
  <si>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</si>
  <si>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</si>
  <si>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</si>
  <si>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</si>
  <si>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</si>
  <si>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</si>
  <si>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</si>
  <si>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</si>
  <si>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</si>
  <si>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</si>
  <si>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</si>
  <si>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</si>
  <si>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</si>
  <si>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</si>
  <si>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</si>
  <si>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</si>
  <si>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</si>
  <si>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</si>
  <si>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</si>
  <si>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</si>
  <si>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</si>
  <si>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</si>
  <si>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</si>
  <si>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</si>
  <si>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</si>
  <si>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</si>
  <si>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</si>
  <si>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</si>
  <si>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</si>
  <si>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</si>
  <si>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</si>
  <si>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</si>
  <si>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</si>
  <si>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</si>
  <si>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</si>
  <si>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</si>
  <si>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</si>
  <si>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</si>
  <si>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</si>
  <si>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</si>
  <si>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</si>
  <si>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</si>
  <si>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</si>
  <si>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</si>
  <si>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</si>
  <si>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</si>
  <si>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</si>
  <si>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</si>
  <si>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</si>
  <si>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</si>
  <si>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</si>
  <si>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</si>
  <si>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</si>
  <si>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</si>
  <si>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</si>
  <si>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</si>
  <si>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</si>
  <si>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</si>
  <si>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</si>
  <si>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</si>
  <si>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</si>
  <si>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</si>
  <si>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</si>
  <si>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</si>
  <si>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</si>
  <si>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</si>
  <si>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</si>
  <si>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</si>
  <si>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</si>
  <si>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</si>
  <si>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</si>
  <si>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</si>
  <si>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</si>
  <si>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</si>
  <si>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</si>
  <si>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</si>
  <si>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</si>
  <si>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</si>
  <si>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</si>
  <si>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</si>
  <si>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</si>
  <si>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</si>
  <si>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</si>
  <si>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</si>
  <si>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</si>
  <si>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</si>
  <si>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</si>
  <si>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</si>
  <si>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</si>
  <si>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</si>
  <si>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</si>
  <si>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</si>
  <si>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</si>
  <si>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</si>
  <si>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</si>
  <si>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</si>
  <si>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</si>
  <si>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</si>
  <si>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</si>
  <si>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</si>
  <si>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</si>
  <si>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</si>
  <si>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</si>
  <si>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</si>
  <si>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</si>
  <si>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</si>
  <si>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</si>
  <si>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</si>
  <si>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</si>
  <si>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</si>
  <si>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</si>
  <si>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</si>
  <si>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</si>
  <si>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</si>
  <si>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</si>
  <si>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</si>
  <si>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</si>
  <si>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</si>
  <si>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</si>
  <si>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</si>
  <si>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</si>
  <si>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</si>
  <si>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</si>
  <si>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</si>
  <si>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</si>
  <si>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</si>
  <si>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</si>
  <si>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</si>
  <si>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</si>
  <si>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</si>
  <si>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</si>
  <si>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</si>
  <si>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</si>
  <si>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</si>
  <si>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</si>
  <si>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</si>
  <si>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</si>
  <si>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</si>
  <si>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</si>
  <si>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</si>
  <si>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</si>
  <si>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</si>
  <si>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</si>
  <si>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</si>
  <si>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</si>
  <si>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</si>
  <si>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</si>
  <si>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</si>
  <si>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</si>
  <si>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</si>
  <si>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</si>
  <si>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</si>
  <si>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</si>
  <si>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</si>
  <si>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</si>
  <si>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</si>
  <si>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</si>
  <si>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</si>
  <si>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</si>
  <si>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</si>
  <si>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</si>
  <si>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</si>
  <si>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</si>
  <si>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</si>
  <si>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</si>
  <si>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</si>
  <si>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</si>
  <si>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</si>
  <si>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</si>
  <si>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</si>
  <si>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</si>
  <si>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</si>
  <si>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</si>
  <si>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</si>
  <si>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</si>
  <si>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</si>
  <si>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</si>
  <si>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</si>
  <si>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</si>
  <si>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</si>
  <si>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</si>
  <si>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</si>
  <si>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</si>
  <si>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</si>
  <si>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</si>
  <si>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</si>
  <si>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</si>
  <si>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</si>
  <si>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</si>
  <si>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</si>
  <si>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</si>
  <si>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</si>
  <si>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</si>
  <si>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</si>
  <si>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</si>
  <si>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</si>
  <si>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</si>
  <si>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</si>
  <si>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</si>
  <si>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</si>
  <si>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</si>
  <si>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</si>
  <si>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</si>
  <si>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</si>
  <si>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</si>
  <si>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</si>
  <si>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</si>
  <si>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</si>
  <si>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</si>
  <si>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</si>
  <si>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</si>
  <si>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</si>
  <si>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</si>
  <si>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</si>
  <si>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</si>
  <si>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</si>
  <si>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</si>
  <si>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</si>
  <si>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</si>
  <si>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</si>
  <si>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</si>
  <si>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</si>
  <si>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</si>
  <si>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</si>
  <si>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</si>
  <si>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</si>
  <si>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</si>
  <si>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</si>
  <si>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</si>
  <si>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</si>
  <si>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</si>
  <si>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</si>
  <si>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</si>
  <si>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</si>
  <si>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</si>
  <si>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</si>
  <si>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</si>
  <si>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</si>
  <si>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</si>
  <si>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</si>
  <si>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</si>
  <si>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</si>
  <si>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</si>
  <si>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</si>
  <si>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</si>
  <si>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</si>
  <si>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</si>
  <si>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</si>
  <si>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</si>
  <si>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</si>
  <si>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</si>
  <si>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</si>
  <si>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</si>
  <si>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</si>
  <si>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</si>
  <si>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</si>
  <si>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</si>
  <si>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</si>
  <si>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</si>
  <si>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</si>
  <si>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</si>
  <si>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</si>
  <si>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</si>
  <si>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</si>
  <si>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</si>
  <si>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</si>
  <si>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</si>
  <si>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</si>
  <si>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</si>
  <si>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</si>
  <si>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</si>
  <si>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</si>
  <si>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</si>
  <si>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</si>
  <si>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</si>
  <si>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</si>
  <si>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</si>
  <si>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</si>
  <si>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</si>
  <si>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</si>
  <si>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</si>
  <si>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</si>
  <si>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</si>
  <si>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</si>
  <si>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</si>
  <si>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</si>
  <si>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</si>
  <si>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</si>
  <si>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</si>
  <si>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</si>
  <si>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</si>
  <si>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</si>
  <si>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</si>
  <si>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</si>
  <si>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</si>
  <si>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</si>
  <si>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</si>
  <si>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</si>
  <si>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</si>
  <si>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</si>
  <si>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</si>
  <si>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</si>
  <si>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</si>
  <si>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</si>
  <si>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</si>
  <si>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</si>
  <si>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</si>
  <si>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</si>
  <si>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</si>
  <si>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</si>
  <si>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</si>
  <si>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</si>
  <si>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</si>
  <si>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</si>
  <si>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</si>
  <si>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</si>
  <si>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</si>
  <si>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</si>
  <si>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</si>
  <si>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</si>
  <si>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</si>
  <si>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</si>
  <si>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</si>
  <si>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</si>
  <si>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</si>
  <si>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</si>
  <si>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</si>
  <si>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</si>
  <si>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</si>
  <si>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</si>
  <si>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</si>
  <si>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</si>
  <si>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</si>
  <si>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</si>
  <si>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</si>
  <si>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</si>
  <si>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</si>
  <si>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</si>
  <si>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</si>
  <si>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</si>
  <si>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</si>
  <si>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</si>
  <si>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</si>
  <si>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</si>
  <si>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</si>
  <si>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</si>
  <si>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</si>
  <si>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</si>
  <si>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</si>
  <si>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</si>
  <si>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</si>
  <si>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</si>
  <si>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</si>
  <si>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</si>
  <si>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</si>
  <si>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</si>
  <si>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</si>
  <si>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</si>
  <si>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</si>
  <si>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</si>
  <si>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</si>
  <si>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</si>
  <si>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</si>
  <si>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</si>
  <si>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</si>
  <si>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</si>
  <si>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</si>
  <si>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</si>
  <si>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</si>
  <si>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</si>
  <si>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</si>
  <si>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</si>
  <si>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</si>
  <si>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</si>
  <si>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</si>
  <si>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</si>
  <si>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</si>
  <si>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</si>
  <si>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</si>
  <si>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</si>
  <si>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</si>
  <si>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</si>
  <si>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</si>
  <si>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</si>
  <si>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</si>
  <si>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</si>
  <si>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</si>
  <si>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</si>
  <si>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</si>
  <si>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</si>
  <si>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</si>
  <si>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</si>
  <si>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</si>
  <si>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</si>
  <si>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</si>
  <si>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</si>
  <si>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</si>
  <si>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</si>
  <si>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</si>
  <si>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</si>
  <si>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</si>
  <si>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</si>
  <si>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</si>
  <si>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</si>
  <si>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</si>
  <si>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</si>
  <si>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</si>
  <si>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</si>
  <si>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</si>
  <si>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</si>
  <si>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</si>
  <si>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</si>
  <si>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</si>
  <si>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</si>
  <si>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</si>
  <si>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</si>
  <si>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</si>
  <si>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</si>
  <si>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</si>
  <si>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</si>
  <si>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</si>
  <si>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</si>
  <si>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</si>
  <si>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</si>
  <si>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</si>
  <si>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</si>
  <si>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</si>
  <si>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</si>
  <si>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</si>
  <si>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</si>
  <si>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</si>
  <si>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</si>
  <si>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</si>
  <si>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</si>
  <si>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</si>
  <si>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</si>
  <si>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</si>
  <si>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</si>
  <si>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</si>
  <si>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</si>
  <si>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</si>
  <si>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</si>
  <si>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</si>
  <si>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</si>
  <si>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</si>
  <si>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</si>
  <si>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</si>
  <si>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</si>
  <si>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</si>
  <si>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</si>
  <si>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</si>
  <si>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</si>
  <si>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</si>
  <si>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</si>
  <si>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</si>
  <si>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</si>
  <si>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</si>
  <si>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</si>
  <si>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</si>
  <si>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</si>
  <si>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</si>
  <si>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</si>
  <si>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</si>
  <si>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</si>
  <si>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</si>
  <si>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</si>
  <si>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</si>
  <si>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</si>
  <si>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</si>
  <si>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</si>
  <si>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</si>
  <si>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</si>
  <si>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</si>
  <si>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</si>
  <si>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</si>
  <si>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</si>
  <si>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</si>
  <si>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</si>
  <si>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</si>
  <si>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</si>
  <si>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</si>
  <si>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</si>
  <si>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</si>
  <si>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</si>
  <si>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</si>
  <si>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</si>
  <si>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</si>
  <si>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</si>
  <si>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</si>
  <si>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</si>
  <si>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</si>
  <si>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</si>
  <si>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</si>
  <si>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</si>
  <si>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</si>
  <si>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</si>
  <si>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</si>
  <si>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</si>
  <si>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</si>
  <si>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</si>
  <si>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</si>
  <si>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</si>
  <si>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</si>
  <si>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</si>
  <si>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</si>
  <si>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</si>
  <si>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</si>
  <si>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</si>
  <si>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</si>
  <si>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</si>
  <si>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</si>
  <si>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</si>
  <si>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</si>
  <si>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</si>
  <si>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</si>
  <si>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</si>
  <si>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</si>
  <si>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</si>
  <si>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</si>
  <si>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</si>
  <si>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</si>
  <si>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</si>
  <si>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</si>
  <si>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</si>
  <si>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</si>
  <si>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</si>
  <si>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</si>
  <si>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</si>
  <si>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</si>
  <si>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</si>
  <si>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</si>
  <si>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</si>
  <si>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</si>
  <si>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</si>
  <si>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</si>
  <si>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</si>
  <si>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</si>
  <si>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</si>
  <si>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</si>
  <si>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</si>
  <si>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</si>
  <si>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</si>
  <si>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</si>
  <si>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</si>
  <si>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</si>
  <si>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</si>
  <si>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</si>
  <si>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</si>
  <si>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</si>
  <si>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</si>
  <si>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</si>
  <si>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</si>
  <si>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</si>
  <si>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</si>
  <si>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</si>
  <si>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</si>
  <si>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</si>
  <si>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</si>
  <si>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</si>
  <si>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</si>
  <si>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</si>
  <si>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</si>
  <si>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</si>
  <si>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</si>
  <si>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</si>
  <si>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</si>
  <si>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</si>
  <si>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</si>
  <si>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</si>
  <si>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</si>
  <si>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</si>
  <si>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</si>
  <si>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</si>
  <si>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</si>
  <si>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</si>
  <si>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</si>
  <si>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</si>
  <si>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</si>
  <si>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</si>
  <si>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</si>
  <si>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</si>
  <si>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</si>
  <si>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</si>
  <si>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</si>
  <si>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</si>
  <si>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</si>
  <si>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</si>
  <si>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</si>
  <si>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</si>
  <si>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</si>
  <si>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</si>
  <si>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</si>
  <si>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</si>
  <si>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</si>
  <si>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</si>
  <si>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</si>
  <si>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</si>
  <si>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</si>
  <si>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</si>
  <si>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</si>
  <si>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</si>
  <si>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</si>
  <si>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</si>
  <si>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</si>
  <si>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</si>
  <si>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</si>
  <si>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</si>
  <si>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</si>
  <si>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</si>
  <si>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</si>
  <si>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</si>
  <si>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</si>
  <si>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</si>
  <si>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</si>
  <si>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</si>
  <si>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</si>
  <si>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</si>
  <si>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</si>
  <si>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</si>
  <si>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</si>
  <si>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</si>
  <si>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</si>
  <si>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</si>
  <si>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</si>
  <si>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</si>
  <si>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</si>
  <si>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</si>
  <si>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</si>
  <si>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</si>
  <si>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</si>
  <si>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</si>
  <si>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</si>
  <si>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</si>
  <si>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</si>
  <si>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</si>
  <si>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</si>
  <si>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</si>
  <si>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</si>
  <si>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</si>
  <si>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</si>
  <si>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</si>
  <si>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</si>
  <si>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</si>
  <si>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</si>
  <si>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</si>
  <si>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</si>
  <si>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</si>
  <si>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</si>
  <si>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</si>
  <si>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</si>
  <si>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</si>
  <si>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</si>
  <si>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</si>
  <si>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</si>
  <si>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</si>
  <si>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</si>
  <si>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</si>
  <si>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</si>
  <si>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</si>
  <si>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</si>
  <si>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</si>
  <si>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</si>
  <si>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</si>
  <si>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</si>
  <si>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</si>
  <si>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</si>
  <si>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</si>
  <si>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</si>
  <si>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</si>
  <si>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</si>
  <si>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</si>
  <si>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</si>
  <si>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</si>
  <si>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</si>
  <si>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</si>
  <si>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</si>
  <si>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</si>
  <si>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</si>
  <si>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</si>
  <si>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</si>
  <si>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</si>
  <si>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</si>
  <si>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</si>
  <si>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</si>
  <si>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</si>
  <si>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</si>
  <si>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</si>
  <si>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</si>
  <si>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</si>
  <si>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</si>
  <si>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</si>
  <si>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</si>
  <si>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</si>
  <si>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</si>
  <si>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</si>
  <si>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</si>
  <si>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</si>
  <si>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</si>
  <si>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</si>
  <si>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</si>
  <si>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</si>
  <si>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</si>
  <si>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</si>
  <si>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</si>
  <si>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</si>
  <si>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</si>
  <si>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</si>
  <si>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</si>
  <si>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</si>
  <si>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</si>
  <si>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</si>
  <si>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</si>
  <si>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</si>
  <si>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</si>
  <si>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</si>
  <si>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</si>
  <si>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</si>
  <si>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</si>
  <si>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</si>
  <si>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</si>
  <si>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</si>
  <si>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</si>
  <si>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</si>
  <si>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</si>
  <si>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</si>
  <si>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</si>
  <si>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</si>
  <si>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</si>
  <si>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</si>
  <si>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</si>
  <si>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</si>
  <si>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</si>
  <si>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</si>
  <si>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</si>
  <si>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</si>
  <si>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</si>
  <si>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</si>
  <si>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</si>
  <si>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</si>
  <si>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</si>
  <si>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</si>
  <si>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</si>
  <si>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</si>
  <si>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</si>
  <si>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</si>
  <si>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</si>
  <si>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</si>
  <si>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</si>
  <si>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</si>
  <si>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</si>
  <si>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</si>
  <si>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</si>
  <si>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</si>
  <si>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</si>
  <si>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</si>
  <si>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</si>
  <si>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</si>
  <si>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</si>
  <si>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</si>
  <si>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</si>
  <si>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</si>
  <si>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</si>
  <si>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</si>
  <si>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</si>
  <si>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</si>
  <si>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</si>
  <si>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</si>
  <si>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</si>
  <si>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</si>
  <si>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</si>
  <si>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</si>
  <si>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</si>
  <si>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</si>
  <si>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</si>
  <si>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</si>
  <si>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</si>
  <si>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</si>
  <si>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</si>
  <si>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</si>
  <si>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</si>
  <si>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</si>
  <si>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</si>
  <si>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</si>
  <si>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</si>
  <si>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</si>
  <si>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</si>
  <si>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</si>
  <si>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</si>
  <si>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</si>
  <si>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</si>
  <si>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</si>
  <si>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</si>
  <si>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</si>
  <si>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</si>
  <si>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</si>
  <si>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</si>
  <si>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</si>
  <si>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</si>
  <si>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</si>
  <si>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</si>
  <si>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</si>
  <si>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</si>
  <si>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</si>
  <si>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</si>
  <si>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</si>
  <si>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</si>
  <si>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</si>
  <si>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</si>
  <si>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</si>
  <si>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</si>
  <si>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</si>
  <si>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</si>
  <si>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</si>
  <si>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</si>
  <si>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</si>
  <si>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</si>
  <si>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</si>
  <si>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</si>
  <si>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</si>
  <si>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</si>
  <si>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</si>
  <si>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</si>
  <si>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</si>
  <si>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</si>
  <si>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</si>
  <si>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</si>
  <si>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</si>
  <si>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</si>
  <si>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</si>
  <si>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</si>
  <si>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</si>
  <si>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</si>
  <si>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</si>
  <si>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</si>
  <si>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</si>
  <si>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</si>
  <si>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</si>
  <si>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</si>
  <si>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</si>
  <si>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</si>
  <si>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</si>
  <si>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</si>
  <si>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</si>
  <si>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</si>
  <si>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</si>
  <si>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</si>
  <si>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</si>
  <si>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</si>
  <si>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</si>
  <si>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</si>
  <si>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</si>
  <si>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</si>
  <si>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</si>
  <si>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</si>
  <si>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</si>
  <si>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</si>
  <si>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</si>
  <si>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</si>
  <si>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</si>
  <si>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</si>
  <si>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</si>
  <si>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</si>
  <si>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</si>
  <si>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</si>
  <si>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</si>
  <si>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</si>
  <si>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</si>
  <si>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</si>
  <si>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</si>
  <si>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</si>
  <si>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</si>
  <si>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</si>
  <si>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</si>
  <si>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</si>
  <si>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</si>
  <si>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</si>
  <si>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</si>
  <si>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</si>
  <si>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</si>
  <si>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</si>
  <si>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</si>
  <si>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</si>
  <si>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</si>
  <si>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</si>
  <si>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</si>
  <si>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</si>
  <si>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</si>
  <si>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</si>
  <si>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</si>
  <si>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</si>
  <si>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</si>
  <si>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</si>
  <si>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</si>
  <si>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</si>
  <si>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</si>
  <si>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</si>
  <si>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</si>
  <si>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</si>
  <si>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</si>
  <si>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</si>
  <si>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</si>
  <si>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</si>
  <si>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</si>
  <si>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</si>
  <si>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</si>
  <si>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</si>
  <si>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</si>
  <si>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</si>
  <si>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</si>
  <si>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</si>
  <si>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</si>
  <si>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</si>
  <si>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</si>
  <si>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</si>
  <si>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</si>
  <si>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</si>
  <si>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</si>
  <si>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</si>
  <si>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</si>
  <si>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</si>
  <si>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</si>
  <si>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</si>
  <si>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</si>
  <si>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</si>
  <si>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</si>
  <si>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</si>
  <si>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</si>
  <si>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</si>
  <si>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</si>
  <si>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</si>
  <si>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</si>
  <si>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</si>
  <si>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</si>
  <si>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</si>
  <si>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</si>
  <si>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</si>
  <si>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</si>
  <si>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</si>
  <si>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</si>
  <si>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</si>
  <si>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</si>
  <si>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</si>
  <si>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</si>
  <si>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</si>
  <si>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</si>
  <si>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</si>
  <si>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</si>
  <si>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</si>
  <si>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</si>
  <si>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</si>
  <si>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</si>
  <si>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</si>
  <si>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</si>
  <si>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</si>
  <si>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</si>
  <si>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</si>
  <si>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</si>
  <si>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</si>
  <si>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</si>
  <si>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</si>
  <si>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</si>
  <si>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</si>
  <si>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</si>
  <si>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</si>
  <si>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</si>
  <si>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</si>
  <si>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</si>
  <si>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</si>
  <si>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</si>
  <si>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</si>
  <si>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</si>
  <si>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</si>
  <si>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</si>
  <si>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</si>
  <si>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</si>
  <si>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</si>
  <si>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</si>
  <si>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</si>
  <si>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</si>
  <si>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</si>
  <si>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</si>
  <si>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</si>
  <si>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</si>
  <si>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</si>
  <si>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</si>
  <si>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</si>
  <si>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</si>
  <si>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</si>
  <si>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</si>
  <si>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</si>
  <si>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</si>
  <si>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</si>
  <si>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</si>
  <si>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</si>
  <si>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</si>
  <si>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</si>
  <si>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</si>
  <si>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</si>
  <si>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</si>
  <si>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</si>
  <si>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</si>
  <si>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</si>
  <si>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</si>
  <si>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</si>
  <si>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</si>
  <si>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</si>
  <si>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</si>
  <si>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</si>
  <si>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</si>
  <si>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</si>
  <si>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</si>
  <si>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</si>
  <si>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</si>
  <si>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</si>
  <si>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</si>
  <si>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</si>
  <si>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</si>
  <si>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</si>
  <si>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</si>
  <si>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</si>
  <si>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</si>
  <si>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</si>
  <si>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</si>
  <si>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</si>
  <si>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</si>
  <si>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</si>
  <si>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</si>
  <si>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</si>
  <si>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</si>
  <si>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</si>
  <si>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</si>
  <si>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</si>
  <si>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</si>
  <si>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</si>
  <si>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</si>
  <si>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</si>
  <si>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</si>
  <si>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</si>
  <si>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</si>
  <si>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</si>
  <si>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</si>
  <si>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</si>
  <si>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</si>
  <si>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</si>
  <si>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</si>
  <si>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</si>
  <si>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</si>
  <si>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</si>
  <si>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</si>
  <si>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</si>
  <si>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</si>
  <si>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</si>
  <si>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</si>
  <si>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</si>
  <si>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</si>
  <si>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</si>
  <si>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</si>
  <si>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</si>
  <si>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</si>
  <si>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</si>
  <si>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</si>
  <si>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</si>
  <si>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</si>
  <si>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</si>
  <si>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</si>
  <si>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</si>
  <si>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</si>
  <si>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</si>
  <si>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</si>
  <si>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</si>
  <si>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</si>
  <si>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</si>
  <si>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</si>
  <si>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</si>
  <si>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</si>
  <si>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</si>
  <si>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</si>
  <si>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</si>
  <si>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</si>
  <si>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</si>
  <si>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</si>
  <si>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</si>
  <si>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</si>
  <si>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</si>
  <si>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</si>
  <si>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</si>
  <si>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</si>
  <si>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</si>
  <si>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</si>
  <si>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</si>
  <si>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</si>
  <si>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</si>
  <si>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</si>
  <si>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</si>
  <si>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</si>
  <si>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</si>
  <si>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</si>
  <si>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</si>
  <si>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</si>
  <si>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</si>
  <si>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</si>
  <si>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</si>
  <si>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</si>
  <si>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</si>
  <si>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</si>
  <si>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</si>
  <si>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</si>
  <si>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</si>
  <si>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</si>
  <si>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</si>
  <si>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</si>
  <si>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</si>
  <si>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</si>
  <si>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</si>
  <si>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</si>
  <si>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</si>
  <si>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</si>
  <si>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</si>
  <si>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</si>
  <si>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</si>
  <si>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</si>
  <si>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</si>
  <si>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</si>
  <si>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</si>
  <si>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</si>
  <si>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</si>
  <si>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</si>
  <si>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</si>
  <si>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</si>
  <si>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</si>
  <si>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</si>
  <si>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</si>
  <si>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</si>
  <si>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</si>
  <si>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</si>
  <si>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</si>
  <si>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</si>
  <si>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</si>
  <si>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</si>
  <si>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</si>
  <si>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</si>
  <si>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</si>
  <si>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</si>
  <si>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</si>
  <si>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</si>
  <si>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</si>
  <si>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</si>
  <si>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</si>
  <si>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</si>
  <si>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</si>
  <si>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</si>
  <si>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</si>
  <si>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</si>
  <si>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</si>
  <si>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</si>
  <si>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</si>
  <si>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</si>
  <si>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</si>
  <si>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</si>
  <si>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</si>
  <si>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</si>
  <si>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</si>
  <si>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</si>
  <si>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</si>
  <si>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</si>
  <si>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</si>
  <si>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</si>
  <si>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</si>
  <si>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</si>
  <si>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</si>
  <si>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</si>
  <si>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</si>
  <si>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</si>
  <si>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</si>
  <si>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</si>
  <si>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</si>
  <si>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</si>
  <si>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</si>
  <si>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</si>
  <si>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</si>
  <si>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</si>
  <si>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</si>
  <si>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</si>
  <si>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</si>
  <si>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</si>
  <si>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</si>
  <si>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</si>
  <si>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</si>
  <si>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</si>
  <si>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</si>
  <si>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</si>
  <si>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</si>
  <si>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</si>
  <si>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</si>
  <si>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</si>
  <si>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</si>
  <si>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</si>
  <si>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</si>
  <si>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</si>
  <si>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</si>
  <si>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</si>
  <si>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</si>
  <si>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</si>
  <si>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</si>
  <si>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</si>
  <si>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</si>
  <si>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</si>
  <si>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</si>
  <si>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</si>
  <si>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</si>
  <si>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</si>
  <si>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</si>
  <si>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</si>
  <si>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</si>
  <si>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</si>
  <si>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</si>
  <si>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</si>
  <si>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</si>
  <si>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</si>
  <si>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</si>
  <si>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</si>
  <si>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</si>
  <si>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</si>
  <si>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</si>
  <si>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</si>
  <si>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</si>
  <si>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</si>
  <si>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</si>
  <si>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</si>
  <si>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</si>
  <si>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</si>
  <si>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</si>
  <si>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</si>
  <si>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</si>
  <si>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</si>
  <si>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</si>
  <si>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</si>
  <si>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</si>
  <si>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</si>
  <si>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</si>
  <si>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</si>
  <si>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</si>
  <si>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</si>
  <si>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</si>
  <si>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</si>
  <si>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</si>
  <si>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</si>
  <si>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</si>
  <si>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</si>
  <si>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</si>
  <si>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</si>
  <si>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</si>
  <si>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</si>
  <si>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</si>
  <si>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</si>
  <si>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</si>
  <si>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</si>
  <si>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</si>
  <si>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</si>
  <si>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</si>
  <si>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</si>
  <si>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</si>
  <si>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</si>
  <si>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</si>
  <si>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</si>
  <si>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</si>
  <si>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</si>
  <si>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</si>
  <si>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</si>
  <si>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</si>
  <si>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</si>
  <si>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</si>
  <si>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</si>
  <si>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</si>
  <si>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</si>
  <si>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</si>
  <si>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</si>
  <si>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</si>
  <si>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</si>
  <si>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</si>
  <si>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</si>
  <si>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</si>
  <si>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</si>
  <si>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</si>
  <si>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</si>
  <si>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</si>
  <si>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</si>
  <si>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</si>
  <si>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</si>
  <si>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</si>
  <si>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</si>
  <si>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</si>
  <si>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</si>
  <si>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</si>
  <si>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</si>
  <si>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</si>
  <si>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</si>
  <si>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</si>
  <si>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</si>
  <si>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</si>
  <si>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</si>
  <si>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</si>
  <si>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</si>
  <si>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</si>
  <si>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</si>
  <si>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</si>
  <si>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</si>
  <si>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</si>
  <si>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</si>
  <si>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</si>
  <si>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</si>
  <si>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</si>
  <si>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</si>
  <si>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</si>
  <si>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</si>
  <si>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</si>
  <si>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</si>
  <si>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</si>
  <si>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</si>
  <si>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</si>
  <si>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</si>
  <si>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</si>
  <si>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</si>
  <si>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</si>
  <si>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</si>
  <si>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</si>
  <si>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</si>
  <si>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</si>
  <si>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</si>
  <si>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</si>
  <si>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</si>
  <si>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</si>
  <si>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</si>
  <si>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</si>
  <si>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</si>
  <si>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</si>
  <si>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</si>
  <si>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</si>
  <si>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</si>
  <si>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</si>
  <si>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</si>
  <si>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</si>
  <si>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</si>
  <si>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</si>
  <si>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</si>
  <si>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</si>
  <si>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</si>
  <si>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</si>
  <si>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</si>
  <si>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</si>
  <si>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</si>
  <si>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</si>
  <si>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</si>
  <si>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</si>
  <si>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</si>
  <si>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</si>
  <si>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</si>
  <si>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</si>
  <si>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</si>
  <si>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</si>
  <si>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</si>
  <si>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</si>
  <si>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</si>
  <si>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</si>
  <si>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</si>
  <si>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</si>
  <si>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</si>
  <si>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</si>
  <si>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</si>
  <si>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</si>
  <si>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</si>
  <si>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</si>
  <si>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</si>
  <si>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</si>
  <si>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</si>
  <si>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</si>
  <si>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</si>
  <si>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</si>
  <si>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</si>
  <si>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</si>
  <si>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</si>
  <si>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</si>
  <si>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</si>
  <si>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</si>
  <si>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</si>
  <si>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</si>
  <si>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</si>
  <si>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</si>
  <si>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</si>
  <si>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</si>
  <si>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</si>
  <si>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</si>
  <si>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</si>
  <si>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</si>
  <si>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</si>
  <si>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</si>
  <si>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</si>
  <si>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</si>
  <si>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</si>
  <si>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</si>
  <si>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</si>
  <si>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</si>
  <si>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</si>
  <si>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</si>
  <si>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</si>
  <si>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</si>
  <si>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</si>
  <si>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</si>
  <si>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</si>
  <si>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</si>
  <si>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</si>
  <si>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</si>
  <si>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</si>
  <si>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</si>
  <si>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</si>
  <si>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</si>
  <si>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</si>
  <si>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</si>
  <si>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</si>
  <si>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</si>
  <si>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</si>
  <si>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</si>
  <si>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</si>
  <si>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</si>
  <si>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</si>
  <si>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</si>
  <si>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</si>
  <si>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</si>
  <si>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</si>
  <si>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</si>
  <si>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</si>
  <si>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</si>
  <si>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</si>
  <si>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</si>
  <si>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</si>
  <si>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</si>
  <si>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</si>
  <si>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</si>
  <si>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</si>
  <si>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</si>
  <si>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</si>
  <si>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</si>
  <si>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</si>
  <si>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</si>
  <si>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</si>
  <si>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</si>
  <si>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</si>
  <si>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</si>
  <si>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</si>
  <si>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</si>
  <si>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</si>
  <si>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</si>
  <si>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</si>
  <si>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</si>
  <si>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</si>
  <si>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</si>
  <si>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</si>
  <si>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</si>
  <si>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</si>
  <si>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</si>
  <si>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</si>
  <si>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</si>
  <si>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</si>
  <si>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</si>
  <si>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</si>
  <si>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</si>
  <si>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</si>
  <si>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</si>
  <si>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</si>
  <si>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</si>
  <si>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</si>
  <si>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</si>
  <si>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</si>
  <si>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</si>
  <si>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</si>
  <si>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</si>
  <si>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</si>
  <si>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</si>
  <si>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</si>
  <si>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</si>
  <si>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</si>
  <si>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</si>
  <si>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</si>
  <si>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</si>
  <si>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</si>
  <si>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</si>
  <si>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</si>
  <si>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</si>
  <si>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</si>
  <si>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</si>
  <si>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</si>
  <si>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</si>
  <si>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</si>
  <si>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</si>
  <si>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</si>
  <si>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</si>
  <si>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</si>
  <si>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</si>
  <si>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</si>
  <si>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</si>
  <si>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</si>
  <si>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</si>
  <si>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</si>
  <si>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</si>
  <si>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</si>
  <si>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</si>
  <si>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</si>
  <si>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</si>
  <si>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</si>
  <si>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</si>
  <si>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</si>
  <si>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</si>
  <si>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</si>
  <si>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</si>
  <si>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</si>
  <si>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</si>
  <si>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</si>
  <si>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</si>
  <si>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</si>
  <si>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</si>
  <si>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</si>
  <si>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</si>
  <si>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</si>
  <si>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</si>
  <si>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</si>
  <si>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</si>
  <si>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</si>
  <si>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</si>
  <si>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</si>
  <si>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</si>
  <si>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</si>
  <si>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</si>
  <si>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</si>
  <si>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</si>
  <si>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</si>
  <si>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</si>
  <si>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</si>
  <si>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</si>
  <si>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</si>
  <si>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</si>
  <si>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</si>
  <si>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</si>
  <si>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</si>
  <si>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</si>
  <si>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</si>
  <si>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</si>
  <si>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</si>
  <si>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</si>
  <si>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</si>
  <si>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</si>
  <si>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</si>
  <si>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</si>
  <si>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</si>
  <si>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</si>
  <si>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</si>
  <si>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</si>
  <si>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</si>
  <si>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</si>
  <si>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</si>
  <si>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</si>
  <si>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</si>
  <si>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</si>
  <si>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</si>
  <si>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</si>
  <si>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</si>
  <si>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</si>
  <si>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</si>
  <si>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</si>
  <si>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</si>
  <si>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</si>
  <si>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</si>
  <si>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</si>
  <si>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</si>
  <si>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</si>
  <si>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</si>
  <si>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</si>
  <si>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</si>
  <si>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</si>
  <si>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</si>
  <si>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</si>
  <si>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</si>
  <si>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</si>
  <si>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</si>
  <si>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</si>
  <si>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</si>
  <si>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</si>
  <si>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</si>
  <si>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</si>
  <si>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</si>
  <si>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</si>
  <si>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</si>
  <si>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</si>
  <si>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</si>
  <si>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</si>
  <si>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</si>
  <si>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</si>
  <si>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</si>
  <si>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</si>
  <si>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</si>
  <si>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</si>
  <si>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</si>
  <si>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</si>
  <si>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</si>
  <si>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</si>
  <si>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</si>
  <si>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</si>
  <si>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</si>
  <si>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</si>
  <si>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</si>
  <si>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</si>
  <si>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</si>
  <si>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</si>
  <si>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</si>
  <si>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</si>
  <si>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</si>
  <si>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</si>
  <si>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</si>
  <si>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</si>
  <si>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</si>
  <si>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</si>
  <si>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</si>
  <si>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</si>
  <si>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</si>
  <si>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</si>
  <si>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</si>
  <si>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</si>
  <si>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</si>
  <si>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</si>
  <si>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</si>
  <si>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</si>
  <si>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</si>
  <si>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</si>
  <si>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</si>
  <si>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</si>
  <si>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</si>
  <si>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</si>
  <si>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</si>
  <si>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</si>
  <si>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</si>
  <si>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</si>
  <si>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</si>
  <si>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</si>
  <si>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</si>
  <si>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</si>
  <si>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</si>
  <si>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</si>
  <si>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</si>
  <si>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</si>
  <si>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</si>
  <si>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</si>
  <si>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</si>
  <si>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</si>
  <si>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</si>
  <si>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</si>
  <si>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</si>
  <si>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</si>
  <si>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</si>
  <si>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</si>
  <si>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</si>
  <si>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</si>
  <si>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</si>
  <si>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</si>
  <si>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</si>
  <si>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</si>
  <si>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</si>
  <si>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</si>
  <si>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</si>
  <si>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</si>
  <si>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</si>
  <si>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</si>
  <si>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</si>
  <si>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</si>
  <si>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</si>
  <si>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</si>
  <si>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</si>
  <si>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</si>
  <si>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</si>
  <si>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</si>
  <si>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</si>
  <si>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</si>
  <si>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</si>
  <si>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</si>
  <si>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</si>
  <si>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</si>
  <si>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</si>
  <si>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</si>
  <si>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</si>
  <si>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</si>
  <si>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</si>
  <si>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</si>
  <si>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</si>
  <si>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</si>
  <si>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</si>
  <si>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</si>
  <si>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</si>
  <si>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</si>
  <si>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</si>
  <si>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</si>
  <si>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</si>
  <si>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</si>
  <si>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</si>
  <si>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</si>
  <si>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</si>
  <si>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</si>
  <si>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</si>
  <si>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</si>
  <si>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</si>
  <si>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</si>
  <si>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</si>
  <si>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</si>
  <si>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</si>
  <si>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</si>
  <si>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</si>
  <si>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</si>
  <si>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</si>
  <si>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</si>
  <si>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</si>
  <si>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</si>
  <si>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</si>
  <si>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</si>
  <si>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</si>
  <si>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</si>
  <si>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</si>
  <si>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</si>
  <si>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</si>
  <si>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</si>
  <si>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</si>
  <si>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</si>
  <si>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</si>
  <si>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</si>
  <si>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</si>
  <si>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</si>
  <si>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</si>
  <si>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</si>
  <si>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</si>
  <si>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</si>
  <si>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</si>
  <si>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</si>
  <si>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</si>
  <si>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</si>
  <si>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</si>
  <si>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</si>
  <si>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</si>
  <si>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</si>
  <si>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</si>
  <si>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</si>
  <si>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</si>
  <si>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</si>
  <si>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</si>
  <si>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</si>
  <si>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</si>
  <si>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</si>
  <si>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</si>
  <si>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</si>
  <si>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</si>
  <si>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</si>
  <si>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</si>
  <si>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</si>
  <si>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</si>
  <si>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</si>
  <si>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</si>
  <si>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</si>
  <si>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</si>
  <si>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</si>
  <si>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</si>
  <si>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</si>
  <si>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</si>
  <si>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</si>
  <si>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</si>
  <si>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</si>
  <si>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</si>
  <si>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</si>
  <si>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</si>
  <si>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</si>
  <si>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</si>
  <si>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</si>
  <si>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</si>
  <si>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</si>
  <si>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</si>
  <si>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</si>
  <si>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</si>
  <si>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</si>
  <si>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</si>
  <si>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</si>
  <si>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</si>
  <si>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</si>
  <si>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</si>
  <si>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</si>
  <si>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</si>
  <si>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</si>
  <si>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</si>
  <si>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</si>
  <si>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</si>
  <si>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</si>
  <si>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</si>
  <si>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</si>
  <si>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</si>
  <si>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</si>
  <si>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</si>
  <si>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</si>
  <si>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</si>
  <si>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</si>
  <si>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</si>
  <si>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</si>
  <si>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</si>
  <si>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</si>
  <si>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</si>
  <si>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</si>
  <si>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</si>
  <si>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</si>
  <si>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</si>
  <si>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</si>
  <si>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</si>
  <si>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</si>
  <si>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</si>
  <si>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</si>
  <si>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</si>
  <si>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</si>
  <si>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</si>
  <si>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</si>
  <si>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</si>
  <si>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</si>
  <si>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</si>
  <si>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</si>
  <si>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</si>
  <si>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</si>
  <si>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</si>
  <si>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</si>
  <si>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</si>
  <si>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</si>
  <si>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</si>
  <si>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</si>
  <si>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</si>
  <si>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</si>
  <si>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</si>
  <si>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</si>
  <si>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</si>
  <si>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</si>
  <si>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</si>
  <si>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</si>
  <si>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</si>
  <si>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</si>
  <si>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</si>
  <si>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</si>
  <si>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</si>
  <si>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</si>
  <si>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</si>
  <si>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</si>
  <si>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</si>
  <si>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</si>
  <si>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</si>
  <si>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</si>
  <si>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</si>
  <si>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</si>
  <si>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</si>
  <si>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</si>
  <si>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</si>
  <si>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</si>
  <si>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</si>
  <si>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</si>
  <si>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</si>
  <si>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</si>
  <si>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</si>
  <si>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</si>
  <si>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</si>
  <si>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</si>
  <si>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</si>
  <si>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</si>
  <si>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</si>
  <si>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</si>
  <si>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</si>
  <si>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</si>
  <si>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</si>
  <si>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</si>
  <si>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</si>
  <si>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</si>
  <si>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</si>
  <si>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</si>
  <si>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</si>
  <si>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</si>
  <si>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</si>
  <si>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</si>
  <si>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</si>
  <si>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</si>
  <si>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</si>
  <si>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</si>
  <si>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</si>
  <si>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</si>
  <si>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</si>
  <si>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</si>
  <si>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</si>
  <si>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</si>
  <si>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</si>
  <si>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</si>
  <si>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</si>
  <si>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</si>
  <si>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</si>
  <si>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</si>
  <si>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</si>
  <si>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</si>
  <si>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</si>
  <si>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</si>
  <si>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</si>
  <si>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</si>
  <si>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</si>
  <si>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</si>
  <si>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</si>
  <si>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</si>
  <si>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</si>
  <si>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</si>
  <si>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</si>
  <si>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</si>
  <si>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</si>
  <si>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</si>
  <si>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</si>
  <si>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</si>
  <si>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</si>
  <si>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</si>
  <si>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</si>
  <si>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</si>
  <si>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</si>
  <si>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</si>
  <si>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</si>
  <si>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</si>
  <si>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</si>
  <si>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</si>
  <si>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</si>
  <si>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</si>
  <si>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</si>
  <si>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</si>
  <si>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</si>
  <si>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</si>
  <si>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</si>
  <si>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</si>
  <si>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</si>
  <si>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</si>
  <si>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</si>
  <si>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</si>
  <si>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</si>
  <si>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</si>
  <si>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</si>
  <si>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</si>
  <si>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</si>
  <si>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</si>
  <si>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</si>
  <si>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</si>
  <si>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</si>
  <si>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</si>
  <si>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</si>
  <si>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</si>
  <si>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</si>
  <si>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</si>
  <si>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</si>
  <si>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</si>
  <si>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</si>
  <si>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</si>
  <si>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</si>
  <si>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</si>
  <si>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</si>
  <si>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</si>
  <si>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</si>
  <si>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</si>
  <si>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</si>
  <si>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</si>
  <si>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</si>
  <si>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</si>
  <si>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</si>
  <si>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</si>
  <si>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</si>
  <si>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</si>
  <si>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</si>
  <si>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</si>
  <si>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</si>
  <si>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</si>
  <si>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</si>
  <si>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</si>
  <si>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</si>
  <si>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</si>
  <si>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</si>
  <si>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</si>
  <si>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</si>
  <si>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</si>
  <si>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</si>
  <si>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</si>
  <si>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</si>
  <si>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</si>
  <si>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</si>
  <si>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</si>
  <si>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</si>
  <si>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</si>
  <si>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</si>
  <si>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</si>
  <si>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</si>
  <si>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</si>
  <si>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</si>
  <si>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</si>
  <si>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</si>
  <si>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</si>
  <si>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</si>
  <si>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</si>
  <si>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</si>
  <si>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</si>
  <si>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</si>
  <si>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</si>
  <si>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</si>
  <si>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</si>
  <si>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</si>
  <si>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</si>
  <si>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</si>
  <si>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</si>
  <si>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</si>
  <si>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</si>
  <si>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</si>
  <si>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</si>
  <si>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</si>
  <si>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</si>
  <si>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</si>
  <si>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</si>
  <si>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</si>
  <si>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</si>
  <si>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</si>
  <si>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</si>
  <si>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</si>
  <si>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</si>
  <si>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</si>
  <si>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</si>
  <si>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</si>
  <si>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</si>
  <si>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</si>
  <si>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</si>
  <si>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</si>
  <si>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</si>
  <si>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</si>
  <si>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</si>
  <si>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</si>
  <si>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</si>
  <si>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</si>
  <si>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</si>
  <si>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</si>
  <si>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</si>
  <si>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</si>
  <si>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</si>
  <si>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</si>
  <si>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</si>
  <si>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</si>
  <si>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</si>
  <si>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</si>
  <si>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</si>
  <si>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</si>
  <si>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</si>
  <si>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</si>
  <si>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</si>
  <si>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</si>
  <si>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</si>
  <si>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</si>
  <si>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</si>
  <si>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</si>
  <si>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</si>
  <si>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</si>
  <si>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</si>
  <si>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</si>
  <si>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</si>
  <si>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</si>
  <si>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</si>
  <si>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</si>
  <si>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</si>
  <si>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</si>
  <si>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</si>
  <si>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</si>
  <si>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</si>
  <si>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</si>
  <si>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</si>
  <si>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</si>
  <si>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</si>
  <si>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</si>
  <si>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</si>
  <si>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</si>
  <si>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</si>
  <si>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</si>
  <si>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</si>
  <si>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</si>
  <si>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</si>
  <si>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</si>
  <si>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</si>
  <si>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</si>
  <si>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</si>
  <si>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</si>
  <si>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</si>
  <si>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</si>
  <si>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</si>
  <si>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</si>
  <si>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</si>
  <si>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</si>
  <si>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</si>
  <si>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</si>
  <si>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</si>
  <si>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</si>
  <si>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</si>
  <si>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</si>
  <si>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</si>
  <si>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</si>
  <si>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</si>
  <si>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</si>
  <si>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</si>
  <si>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</si>
  <si>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</si>
  <si>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</si>
  <si>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</si>
  <si>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</si>
  <si>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</si>
  <si>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</si>
  <si>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</si>
  <si>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</si>
  <si>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</si>
  <si>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</si>
  <si>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</si>
  <si>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</si>
  <si>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</si>
  <si>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</si>
  <si>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</si>
  <si>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</si>
  <si>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</si>
  <si>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</si>
  <si>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</si>
  <si>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</si>
  <si>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</si>
  <si>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</si>
  <si>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</si>
  <si>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</si>
  <si>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</si>
  <si>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</si>
  <si>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</si>
  <si>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</si>
  <si>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</si>
  <si>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</si>
  <si>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</si>
  <si>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</si>
  <si>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</si>
  <si>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</si>
  <si>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</si>
  <si>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</si>
  <si>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</si>
  <si>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</si>
  <si>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</si>
  <si>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</si>
  <si>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</si>
  <si>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</si>
  <si>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</si>
  <si>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</si>
  <si>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</si>
  <si>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</si>
  <si>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</si>
  <si>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</si>
  <si>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</si>
  <si>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</si>
  <si>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</si>
  <si>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</si>
  <si>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</si>
  <si>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</si>
  <si>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</si>
  <si>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</si>
  <si>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</si>
  <si>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</si>
  <si>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</si>
  <si>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</si>
  <si>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</si>
  <si>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</si>
  <si>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</si>
  <si>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</si>
  <si>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</si>
  <si>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</si>
  <si>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</si>
  <si>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</si>
  <si>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</si>
  <si>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</si>
  <si>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</si>
  <si>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</si>
  <si>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</si>
  <si>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</si>
  <si>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</si>
  <si>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</si>
  <si>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</si>
  <si>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</si>
  <si>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</si>
  <si>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</si>
  <si>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</si>
  <si>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</si>
  <si>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</si>
  <si>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</si>
  <si>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</si>
  <si>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</si>
  <si>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</si>
  <si>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</si>
  <si>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</si>
  <si>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</si>
  <si>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</si>
  <si>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</si>
  <si>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</si>
  <si>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</si>
  <si>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</si>
  <si>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</si>
  <si>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</si>
  <si>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</si>
  <si>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</si>
  <si>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</si>
  <si>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</si>
  <si>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</si>
  <si>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</si>
  <si>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</si>
  <si>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</si>
  <si>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</si>
  <si>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</si>
  <si>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</si>
  <si>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</si>
  <si>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</si>
  <si>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</si>
  <si>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</si>
  <si>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</si>
  <si>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</si>
  <si>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</si>
  <si>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</si>
  <si>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</si>
  <si>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</si>
  <si>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</si>
  <si>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</si>
  <si>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</si>
  <si>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</si>
  <si>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</si>
  <si>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</si>
  <si>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</si>
  <si>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</si>
  <si>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</si>
  <si>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</si>
  <si>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</si>
  <si>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</si>
  <si>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</si>
  <si>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</si>
  <si>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</si>
  <si>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</si>
  <si>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</si>
  <si>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</si>
  <si>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</si>
  <si>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</si>
  <si>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</si>
  <si>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</si>
  <si>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</si>
  <si>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</si>
  <si>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</si>
  <si>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</si>
  <si>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</si>
  <si>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</si>
  <si>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</si>
  <si>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</si>
  <si>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</si>
  <si>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</si>
  <si>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</si>
  <si>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</si>
  <si>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</si>
  <si>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</si>
  <si>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</si>
  <si>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</si>
  <si>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</si>
  <si>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</si>
  <si>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</si>
  <si>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</si>
  <si>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</si>
  <si>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</si>
  <si>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</si>
  <si>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</si>
  <si>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</si>
  <si>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</si>
  <si>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</si>
  <si>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</si>
  <si>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</si>
  <si>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</si>
  <si>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</si>
  <si>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</si>
  <si>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</si>
  <si>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</si>
  <si>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</si>
  <si>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</si>
  <si>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</si>
  <si>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</si>
  <si>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</si>
  <si>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</si>
  <si>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</si>
  <si>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</si>
  <si>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</si>
  <si>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</si>
  <si>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</si>
  <si>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</si>
  <si>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</si>
  <si>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</si>
  <si>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</si>
  <si>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</si>
  <si>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</si>
  <si>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</si>
  <si>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</si>
  <si>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</si>
  <si>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</si>
  <si>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</si>
  <si>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</si>
  <si>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</si>
  <si>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</si>
  <si>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</si>
  <si>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</si>
  <si>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</si>
  <si>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</si>
  <si>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</si>
  <si>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</si>
  <si>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</si>
  <si>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</si>
  <si>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</si>
  <si>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</si>
  <si>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</si>
  <si>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</si>
  <si>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</si>
  <si>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</si>
  <si>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</si>
  <si>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</si>
  <si>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</si>
  <si>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</si>
  <si>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</si>
  <si>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</si>
  <si>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</si>
  <si>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</si>
  <si>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</si>
  <si>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</si>
  <si>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</si>
  <si>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</si>
  <si>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</si>
  <si>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</si>
  <si>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</si>
  <si>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</si>
  <si>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</si>
  <si>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</si>
  <si>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</si>
  <si>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</si>
  <si>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</si>
  <si>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</si>
  <si>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</si>
  <si>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</si>
  <si>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</si>
  <si>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</si>
  <si>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</si>
  <si>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</si>
  <si>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</si>
  <si>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</si>
  <si>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</si>
  <si>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</si>
  <si>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</si>
  <si>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</si>
  <si>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</si>
  <si>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</si>
  <si>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</si>
  <si>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</si>
  <si>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</si>
  <si>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</si>
  <si>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</si>
  <si>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</si>
  <si>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</si>
  <si>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</si>
  <si>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</si>
  <si>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</si>
  <si>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</si>
  <si>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</si>
  <si>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</si>
  <si>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</si>
  <si>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</si>
  <si>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</si>
  <si>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</si>
  <si>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</si>
  <si>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</si>
  <si>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</si>
  <si>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</si>
  <si>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</si>
  <si>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</si>
  <si>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</si>
  <si>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</si>
  <si>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</si>
  <si>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</si>
  <si>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</si>
  <si>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</si>
  <si>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</si>
  <si>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</si>
  <si>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</si>
  <si>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</si>
  <si>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</si>
  <si>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</si>
  <si>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</si>
  <si>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</si>
  <si>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</si>
  <si>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</si>
  <si>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</si>
  <si>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</si>
  <si>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</si>
  <si>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</si>
  <si>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</si>
  <si>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</si>
  <si>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</si>
  <si>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</si>
  <si>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</si>
  <si>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</si>
  <si>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</si>
  <si>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</si>
  <si>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</si>
  <si>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</si>
  <si>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</si>
  <si>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</si>
  <si>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</si>
  <si>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</si>
  <si>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</si>
  <si>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</si>
  <si>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</si>
  <si>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</si>
  <si>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</si>
  <si>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</si>
  <si>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</si>
  <si>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</si>
  <si>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</si>
  <si>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</si>
  <si>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</si>
  <si>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</si>
  <si>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</si>
  <si>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</si>
  <si>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</si>
  <si>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</si>
  <si>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</si>
  <si>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</si>
  <si>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</si>
  <si>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</si>
  <si>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</si>
  <si>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</si>
  <si>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</si>
  <si>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</si>
  <si>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</si>
  <si>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</si>
  <si>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</si>
  <si>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</si>
  <si>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</si>
  <si>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</si>
  <si>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</si>
  <si>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</si>
  <si>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</si>
  <si>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</si>
  <si>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</si>
  <si>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</si>
  <si>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</si>
  <si>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</si>
  <si>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</si>
  <si>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</si>
  <si>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</si>
  <si>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</si>
  <si>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</si>
  <si>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</si>
  <si>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</si>
  <si>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</si>
  <si>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</si>
  <si>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</si>
  <si>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</si>
  <si>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</si>
  <si>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</si>
  <si>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</si>
  <si>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</si>
  <si>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</si>
  <si>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</si>
  <si>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</si>
  <si>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</si>
  <si>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</si>
  <si>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</si>
  <si>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</si>
  <si>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</si>
  <si>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</si>
  <si>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</si>
  <si>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</si>
  <si>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</si>
  <si>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</si>
  <si>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</si>
  <si>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</si>
  <si>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</si>
  <si>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</si>
  <si>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</si>
  <si>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</si>
  <si>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</si>
  <si>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</si>
  <si>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</si>
  <si>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</si>
  <si>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</si>
  <si>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</si>
  <si>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</si>
  <si>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</si>
  <si>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</si>
  <si>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</si>
  <si>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</si>
  <si>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</si>
  <si>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</si>
  <si>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</si>
  <si>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</si>
  <si>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</si>
  <si>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</si>
  <si>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</si>
  <si>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</si>
  <si>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</si>
  <si>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</si>
  <si>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</si>
  <si>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</si>
  <si>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</si>
  <si>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</si>
  <si>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</si>
  <si>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</si>
  <si>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</si>
  <si>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</si>
  <si>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</si>
  <si>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</si>
  <si>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</si>
  <si>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</si>
  <si>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</si>
  <si>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</si>
  <si>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</si>
  <si>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</si>
  <si>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</si>
  <si>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</si>
  <si>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</si>
  <si>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</si>
  <si>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</si>
  <si>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</si>
  <si>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</si>
  <si>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</si>
  <si>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</si>
  <si>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</si>
  <si>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</si>
  <si>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</si>
  <si>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</si>
  <si>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</si>
  <si>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</si>
  <si>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</si>
  <si>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</si>
  <si>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</si>
  <si>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</si>
  <si>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</si>
  <si>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</si>
  <si>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</si>
  <si>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</si>
  <si>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</si>
  <si>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</si>
  <si>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</si>
  <si>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</si>
  <si>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</si>
  <si>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</si>
  <si>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</si>
  <si>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</si>
  <si>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</si>
  <si>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</si>
  <si>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</si>
  <si>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</si>
  <si>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</si>
  <si>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</si>
  <si>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</si>
  <si>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</si>
  <si>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</si>
  <si>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</si>
  <si>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</si>
  <si>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</si>
  <si>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</si>
  <si>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</si>
  <si>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</si>
  <si>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</si>
  <si>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</si>
  <si>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</si>
  <si>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</si>
  <si>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</si>
  <si>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</si>
  <si>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</si>
  <si>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</si>
  <si>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</si>
  <si>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</si>
  <si>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</si>
  <si>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</si>
  <si>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</si>
  <si>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</si>
  <si>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</si>
  <si>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</si>
  <si>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</si>
  <si>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</si>
  <si>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</si>
  <si>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</si>
  <si>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</si>
  <si>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</si>
  <si>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</si>
  <si>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</si>
  <si>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</si>
  <si>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</si>
  <si>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</si>
  <si>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</si>
  <si>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</si>
  <si>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</si>
  <si>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</si>
  <si>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</si>
  <si>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</si>
  <si>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</si>
  <si>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</si>
  <si>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</si>
  <si>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</si>
  <si>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</si>
  <si>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</si>
  <si>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</si>
  <si>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</si>
  <si>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</si>
  <si>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</si>
  <si>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</si>
  <si>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</si>
  <si>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</si>
  <si>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</si>
  <si>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</si>
  <si>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</si>
  <si>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</si>
  <si>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</si>
  <si>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</si>
  <si>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</si>
  <si>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</si>
  <si>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</si>
  <si>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</si>
  <si>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</si>
  <si>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</si>
  <si>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</si>
  <si>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</si>
  <si>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</si>
  <si>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</si>
  <si>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</si>
  <si>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</si>
  <si>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</si>
  <si>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</si>
  <si>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</si>
  <si>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</si>
  <si>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</si>
  <si>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</si>
  <si>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</si>
  <si>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</si>
  <si>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</si>
  <si>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</si>
  <si>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</si>
  <si>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</si>
  <si>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</si>
  <si>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</si>
  <si>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</si>
  <si>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</si>
  <si>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</si>
  <si>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</si>
  <si>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</si>
  <si>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</si>
  <si>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</si>
  <si>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</si>
  <si>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</si>
  <si>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</si>
  <si>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</si>
  <si>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</si>
  <si>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</si>
  <si>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</si>
  <si>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</si>
  <si>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</si>
  <si>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</si>
  <si>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</si>
  <si>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</si>
  <si>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</si>
  <si>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</si>
  <si>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</si>
  <si>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</si>
  <si>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</si>
  <si>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</si>
  <si>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</si>
  <si>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</si>
  <si>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</si>
  <si>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</si>
  <si>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</si>
  <si>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</si>
  <si>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</si>
  <si>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</si>
  <si>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</si>
  <si>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</si>
  <si>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</si>
  <si>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</si>
  <si>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</si>
  <si>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</si>
  <si>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</si>
  <si>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</si>
  <si>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</si>
  <si>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</si>
  <si>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</si>
  <si>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</si>
  <si>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</si>
  <si>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</si>
  <si>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</si>
  <si>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</si>
  <si>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</si>
  <si>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</si>
  <si>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</si>
  <si>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</si>
  <si>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</si>
  <si>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</si>
  <si>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</si>
  <si>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</si>
  <si>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</si>
  <si>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</si>
  <si>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</si>
  <si>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</si>
  <si>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</si>
  <si>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</si>
  <si>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</si>
  <si>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</si>
  <si>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</si>
  <si>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</si>
  <si>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</si>
  <si>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</si>
  <si>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</si>
  <si>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</si>
  <si>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</si>
  <si>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</si>
  <si>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</si>
  <si>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</si>
  <si>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</si>
  <si>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</si>
  <si>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</si>
  <si>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</si>
  <si>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</si>
  <si>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</si>
  <si>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</si>
  <si>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</si>
  <si>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</si>
  <si>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</si>
  <si>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</si>
  <si>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</si>
  <si>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</si>
  <si>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</si>
  <si>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</si>
  <si>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</si>
  <si>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</si>
  <si>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</si>
  <si>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</si>
  <si>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</si>
  <si>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</si>
  <si>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</si>
  <si>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</si>
  <si>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</si>
  <si>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</si>
  <si>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</si>
  <si>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</si>
  <si>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</si>
  <si>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</si>
  <si>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</si>
  <si>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</si>
  <si>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</si>
  <si>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</si>
  <si>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</si>
  <si>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</si>
  <si>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</si>
  <si>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</si>
  <si>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</si>
  <si>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</si>
  <si>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</si>
  <si>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</si>
  <si>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</si>
  <si>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</si>
  <si>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</si>
  <si>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</si>
  <si>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</si>
  <si>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</si>
  <si>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</si>
  <si>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</si>
  <si>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</si>
  <si>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</si>
  <si>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</si>
  <si>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</si>
  <si>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</si>
  <si>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</si>
  <si>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</si>
  <si>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</si>
  <si>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</si>
  <si>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</si>
  <si>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</si>
  <si>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</si>
  <si>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</si>
  <si>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</si>
  <si>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</si>
  <si>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</si>
  <si>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</si>
  <si>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</si>
  <si>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</si>
  <si>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</si>
  <si>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</si>
  <si>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</si>
  <si>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</si>
  <si>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</si>
  <si>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</si>
  <si>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</si>
  <si>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</si>
  <si>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</si>
  <si>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</si>
  <si>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</si>
  <si>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</si>
  <si>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</si>
  <si>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</si>
  <si>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</si>
  <si>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</si>
  <si>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</si>
  <si>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</si>
  <si>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</si>
  <si>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</si>
  <si>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</si>
  <si>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</si>
  <si>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</si>
  <si>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</si>
  <si>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</si>
  <si>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</si>
  <si>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</si>
  <si>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</si>
  <si>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</si>
  <si>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</si>
  <si>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</si>
  <si>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</si>
  <si>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</si>
  <si>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</si>
  <si>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</si>
  <si>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</si>
  <si>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</si>
  <si>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</si>
  <si>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</si>
  <si>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</si>
  <si>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</si>
  <si>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</si>
  <si>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</si>
  <si>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</si>
  <si>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</si>
  <si>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</si>
  <si>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</si>
  <si>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</si>
  <si>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</si>
  <si>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</si>
  <si>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</si>
  <si>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</si>
  <si>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</si>
  <si>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</si>
  <si>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</si>
  <si>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</si>
  <si>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</si>
  <si>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</si>
  <si>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</si>
  <si>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</si>
  <si>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</si>
  <si>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</si>
  <si>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</si>
  <si>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</si>
  <si>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</si>
  <si>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</si>
  <si>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</si>
  <si>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</si>
  <si>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</si>
  <si>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</si>
  <si>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</si>
  <si>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</si>
  <si>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</si>
  <si>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</si>
  <si>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</si>
  <si>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</si>
  <si>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</si>
  <si>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</si>
  <si>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</si>
  <si>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</si>
  <si>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</si>
  <si>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</si>
  <si>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</si>
  <si>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</si>
  <si>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</si>
  <si>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</si>
  <si>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</si>
  <si>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</si>
  <si>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</si>
  <si>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</si>
  <si>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</si>
  <si>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</si>
  <si>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</si>
  <si>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</si>
  <si>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</si>
  <si>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</si>
  <si>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</si>
  <si>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</si>
  <si>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</si>
  <si>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</si>
  <si>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</si>
  <si>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</si>
  <si>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</si>
  <si>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</si>
  <si>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</si>
  <si>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</si>
  <si>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</si>
  <si>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</si>
  <si>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</si>
  <si>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</si>
  <si>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</si>
  <si>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</si>
  <si>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</si>
  <si>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</si>
  <si>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</si>
  <si>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</si>
  <si>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</si>
  <si>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</si>
  <si>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</si>
  <si>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</si>
  <si>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</si>
  <si>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</si>
  <si>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</si>
  <si>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</si>
  <si>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</si>
  <si>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</si>
  <si>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</si>
  <si>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</si>
  <si>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</si>
  <si>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</si>
  <si>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</si>
  <si>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</si>
  <si>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</si>
  <si>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</si>
  <si>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</si>
  <si>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</si>
  <si>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</si>
  <si>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</si>
  <si>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</si>
  <si>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</si>
  <si>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</si>
  <si>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</si>
  <si>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</si>
  <si>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</si>
  <si>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</si>
  <si>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</si>
  <si>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</si>
  <si>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</si>
  <si>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</si>
  <si>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</si>
  <si>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</si>
  <si>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</si>
  <si>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</si>
  <si>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</si>
  <si>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</si>
  <si>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</si>
  <si>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</si>
  <si>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</si>
  <si>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</si>
  <si>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</si>
  <si>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</si>
  <si>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</si>
  <si>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</si>
  <si>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</si>
  <si>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</si>
  <si>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</si>
  <si>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</si>
  <si>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</si>
  <si>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</si>
  <si>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</si>
  <si>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</si>
  <si>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</si>
  <si>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</si>
  <si>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</si>
  <si>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</si>
  <si>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</si>
  <si>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</si>
  <si>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</si>
  <si>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</si>
  <si>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</si>
  <si>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</si>
  <si>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</si>
  <si>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</si>
  <si>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</si>
  <si>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</si>
  <si>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</si>
  <si>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</si>
  <si>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</si>
  <si>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</si>
  <si>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</si>
  <si>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</si>
  <si>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</si>
  <si>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</si>
  <si>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</si>
  <si>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</si>
  <si>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</si>
  <si>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</si>
  <si>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</si>
  <si>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</si>
  <si>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</si>
  <si>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</si>
  <si>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</si>
  <si>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</si>
  <si>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</si>
  <si>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</si>
  <si>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</si>
  <si>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</si>
  <si>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</si>
  <si>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</si>
  <si>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</si>
  <si>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</si>
  <si>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</si>
  <si>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</si>
  <si>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</si>
  <si>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</si>
  <si>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</si>
  <si>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</si>
  <si>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</si>
  <si>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</si>
  <si>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</si>
  <si>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</si>
  <si>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</si>
  <si>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</si>
  <si>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</si>
  <si>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</si>
  <si>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</si>
  <si>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</si>
  <si>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</si>
  <si>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</si>
  <si>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</si>
  <si>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</si>
  <si>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</si>
  <si>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</si>
  <si>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</si>
  <si>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</si>
  <si>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</si>
  <si>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</si>
  <si>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</si>
  <si>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</si>
  <si>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</si>
  <si>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</si>
  <si>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</si>
  <si>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</si>
  <si>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</si>
  <si>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</si>
  <si>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</si>
  <si>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</si>
  <si>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</si>
  <si>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</si>
  <si>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</si>
  <si>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</si>
  <si>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</si>
  <si>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</si>
  <si>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</si>
  <si>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</si>
  <si>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</si>
  <si>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</si>
  <si>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</si>
  <si>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</si>
  <si>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</si>
  <si>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</si>
  <si>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</si>
  <si>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</si>
  <si>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</si>
  <si>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</si>
  <si>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</si>
  <si>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</si>
  <si>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</si>
  <si>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</si>
  <si>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</si>
  <si>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</si>
  <si>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</si>
  <si>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</si>
  <si>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</si>
  <si>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</si>
  <si>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</si>
  <si>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</si>
  <si>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</si>
  <si>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</si>
  <si>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</si>
  <si>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</si>
  <si>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</si>
  <si>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</si>
  <si>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</si>
  <si>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</si>
  <si>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</si>
  <si>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</si>
  <si>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</si>
  <si>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</si>
  <si>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</si>
  <si>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</si>
  <si>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</si>
  <si>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</si>
  <si>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</si>
  <si>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</si>
  <si>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</si>
  <si>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</si>
  <si>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</si>
  <si>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</si>
  <si>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</si>
  <si>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</si>
  <si>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</si>
  <si>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</si>
  <si>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</si>
  <si>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</si>
  <si>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</si>
  <si>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</si>
  <si>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</si>
  <si>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</si>
  <si>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</si>
  <si>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</si>
  <si>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</si>
  <si>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</si>
  <si>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</si>
  <si>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</si>
  <si>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</si>
  <si>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</si>
  <si>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</si>
  <si>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</si>
  <si>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</si>
  <si>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</si>
  <si>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</si>
  <si>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</si>
  <si>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</si>
  <si>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</si>
  <si>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</si>
  <si>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</si>
  <si>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</si>
  <si>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</si>
  <si>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</si>
  <si>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</si>
  <si>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</si>
  <si>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</si>
  <si>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</si>
  <si>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</si>
  <si>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</si>
  <si>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</si>
  <si>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</si>
  <si>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</si>
  <si>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</si>
  <si>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</si>
  <si>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</si>
  <si>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</si>
  <si>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</si>
  <si>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</si>
  <si>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</si>
  <si>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</si>
  <si>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</si>
  <si>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</si>
  <si>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</si>
  <si>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</si>
  <si>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</si>
  <si>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</si>
  <si>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</si>
  <si>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</si>
  <si>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</si>
  <si>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</si>
  <si>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</si>
  <si>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</si>
  <si>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</si>
  <si>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</si>
  <si>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</si>
  <si>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</si>
  <si>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</si>
  <si>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</si>
  <si>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</si>
  <si>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</si>
  <si>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</si>
  <si>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</si>
  <si>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</si>
  <si>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</si>
  <si>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</si>
  <si>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</si>
  <si>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</si>
  <si>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</si>
  <si>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</si>
  <si>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</si>
  <si>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</si>
  <si>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</si>
  <si>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</si>
  <si>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</si>
  <si>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</si>
  <si>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</si>
  <si>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</si>
  <si>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</si>
  <si>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</si>
  <si>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</si>
  <si>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</si>
  <si>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</si>
  <si>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</si>
  <si>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</si>
  <si>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</si>
  <si>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</si>
  <si>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</si>
  <si>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</si>
  <si>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</si>
  <si>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</si>
  <si>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</si>
  <si>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</si>
  <si>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</si>
  <si>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</si>
  <si>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</si>
  <si>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</si>
  <si>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</si>
  <si>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</si>
  <si>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</si>
  <si>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</si>
  <si>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</si>
  <si>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</si>
  <si>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</si>
  <si>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</si>
  <si>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</si>
  <si>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</si>
  <si>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</si>
  <si>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</si>
  <si>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</si>
  <si>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</si>
  <si>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</si>
  <si>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</si>
  <si>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</si>
  <si>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</si>
  <si>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</si>
  <si>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</si>
  <si>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</si>
  <si>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</si>
  <si>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</si>
  <si>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</si>
  <si>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</si>
  <si>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</si>
  <si>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</si>
  <si>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</si>
  <si>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</si>
  <si>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</si>
  <si>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</si>
  <si>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</si>
  <si>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</si>
  <si>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</si>
  <si>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</si>
  <si>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</si>
  <si>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</si>
  <si>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</si>
  <si>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</si>
  <si>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</si>
  <si>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</si>
  <si>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</si>
  <si>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</si>
  <si>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</si>
  <si>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</si>
  <si>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</si>
  <si>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</si>
  <si>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</si>
  <si>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</si>
  <si>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</si>
  <si>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</si>
  <si>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</si>
  <si>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</si>
  <si>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</si>
  <si>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</si>
  <si>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</si>
  <si>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</si>
  <si>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</si>
  <si>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</si>
  <si>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</si>
  <si>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</si>
  <si>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</si>
  <si>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</si>
  <si>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</si>
  <si>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</si>
  <si>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</si>
  <si>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</si>
  <si>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</si>
  <si>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</si>
  <si>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</si>
  <si>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</si>
  <si>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</si>
  <si>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</si>
  <si>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</si>
  <si>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</si>
  <si>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</si>
  <si>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</si>
  <si>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</si>
  <si>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</si>
  <si>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</si>
  <si>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</si>
  <si>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</si>
  <si>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</si>
  <si>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</si>
  <si>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</si>
  <si>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</si>
  <si>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</si>
  <si>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</si>
  <si>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</si>
  <si>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</si>
  <si>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</si>
  <si>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</si>
  <si>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</si>
  <si>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</si>
  <si>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</si>
  <si>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</si>
  <si>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</si>
  <si>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</si>
  <si>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</si>
  <si>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</si>
  <si>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</si>
  <si>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</si>
  <si>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</si>
  <si>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</si>
  <si>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</si>
  <si>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</si>
  <si>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</si>
  <si>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</si>
  <si>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</si>
  <si>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</si>
  <si>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</si>
  <si>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</si>
  <si>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</si>
  <si>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</si>
  <si>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</si>
  <si>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</si>
  <si>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</si>
  <si>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</si>
  <si>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</si>
  <si>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</si>
  <si>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</si>
  <si>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</si>
  <si>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</si>
  <si>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</si>
  <si>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</si>
  <si>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</si>
  <si>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</si>
  <si>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</si>
  <si>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</si>
  <si>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</si>
  <si>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</si>
  <si>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</si>
  <si>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</si>
  <si>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</si>
  <si>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</si>
  <si>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</si>
  <si>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</si>
  <si>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</si>
  <si>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</si>
  <si>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</si>
  <si>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</si>
  <si>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</si>
  <si>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</si>
  <si>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</si>
  <si>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</si>
  <si>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</si>
  <si>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</si>
  <si>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</si>
  <si>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</si>
  <si>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</si>
  <si>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</si>
  <si>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</si>
  <si>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</si>
  <si>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</si>
  <si>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</si>
  <si>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</si>
  <si>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</si>
  <si>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</si>
  <si>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</si>
  <si>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</si>
  <si>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</si>
  <si>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</si>
  <si>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</si>
  <si>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</si>
  <si>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</si>
  <si>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</si>
  <si>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</si>
  <si>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</si>
  <si>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</si>
  <si>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</si>
  <si>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</si>
  <si>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</si>
  <si>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</si>
  <si>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</si>
  <si>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</si>
  <si>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</si>
  <si>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</si>
  <si>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</si>
  <si>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</si>
  <si>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</si>
  <si>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</si>
  <si>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</si>
  <si>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</si>
  <si>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</si>
  <si>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</si>
  <si>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</si>
  <si>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</si>
  <si>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</si>
  <si>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</si>
  <si>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</si>
  <si>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</si>
  <si>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</si>
  <si>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</si>
  <si>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</si>
  <si>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</si>
  <si>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</si>
  <si>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</si>
  <si>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</si>
  <si>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</si>
  <si>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</si>
  <si>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</si>
  <si>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</si>
  <si>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</si>
  <si>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</si>
  <si>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</si>
  <si>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</si>
  <si>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</si>
  <si>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</si>
  <si>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</si>
  <si>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</si>
  <si>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</si>
  <si>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</si>
  <si>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</si>
  <si>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</si>
  <si>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</si>
  <si>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</si>
  <si>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</si>
  <si>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</si>
  <si>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</si>
  <si>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</si>
  <si>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</si>
  <si>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</si>
  <si>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</si>
  <si>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</si>
  <si>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</si>
  <si>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</si>
  <si>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</si>
  <si>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</si>
  <si>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</si>
  <si>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</si>
  <si>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</si>
  <si>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</si>
  <si>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</si>
  <si>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</si>
  <si>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</si>
  <si>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</si>
  <si>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</si>
  <si>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</si>
  <si>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</si>
  <si>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</si>
  <si>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</si>
  <si>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</si>
  <si>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</si>
  <si>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</si>
  <si>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</si>
  <si>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</si>
  <si>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</si>
  <si>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</si>
  <si>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</si>
  <si>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</si>
  <si>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</si>
  <si>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</si>
  <si>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</si>
  <si>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</si>
  <si>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</si>
  <si>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</si>
  <si>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</si>
  <si>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</si>
  <si>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</si>
  <si>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</si>
  <si>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</si>
  <si>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</si>
  <si>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</si>
  <si>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</si>
  <si>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</si>
  <si>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</si>
  <si>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</si>
  <si>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</si>
  <si>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</si>
  <si>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</si>
  <si>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</si>
  <si>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</si>
  <si>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</si>
  <si>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</si>
  <si>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</si>
  <si>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</si>
  <si>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</si>
  <si>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</si>
  <si>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</si>
  <si>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</si>
  <si>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</si>
  <si>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</si>
  <si>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</si>
  <si>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</si>
  <si>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</si>
  <si>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</si>
  <si>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</si>
  <si>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</si>
  <si>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</si>
  <si>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</si>
  <si>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</si>
  <si>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</si>
  <si>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</si>
  <si>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</si>
  <si>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</si>
  <si>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</si>
  <si>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</si>
  <si>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</si>
  <si>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</si>
  <si>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</si>
  <si>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</si>
  <si>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</si>
  <si>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</si>
  <si>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</si>
  <si>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</si>
  <si>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</si>
  <si>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</si>
  <si>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</si>
  <si>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</si>
  <si>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</si>
  <si>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</si>
  <si>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</si>
  <si>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</si>
  <si>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</si>
  <si>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</si>
  <si>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</si>
  <si>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</si>
  <si>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</si>
  <si>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</si>
  <si>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</si>
  <si>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</si>
  <si>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</si>
  <si>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</si>
  <si>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</si>
  <si>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</si>
  <si>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</si>
  <si>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</si>
  <si>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</si>
  <si>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</si>
  <si>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</si>
  <si>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</si>
  <si>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</si>
  <si>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</si>
  <si>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</si>
  <si>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</si>
  <si>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</si>
  <si>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</si>
  <si>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</si>
  <si>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</si>
  <si>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</si>
  <si>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</si>
  <si>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</si>
  <si>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</si>
  <si>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</si>
  <si>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</si>
  <si>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</si>
  <si>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</si>
  <si>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</si>
  <si>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</si>
  <si>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</si>
  <si>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</si>
  <si>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</si>
  <si>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</si>
  <si>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</si>
  <si>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</si>
  <si>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</si>
  <si>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</si>
  <si>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</si>
  <si>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</si>
  <si>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</si>
  <si>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</si>
  <si>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</si>
  <si>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</si>
  <si>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</si>
  <si>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</si>
  <si>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</si>
  <si>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</si>
  <si>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</si>
  <si>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</si>
  <si>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</si>
  <si>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</si>
  <si>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</si>
  <si>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</si>
  <si>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</si>
  <si>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</si>
  <si>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</si>
  <si>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</si>
  <si>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</si>
  <si>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</si>
  <si>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</si>
  <si>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</si>
  <si>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</si>
  <si>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</si>
  <si>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</si>
  <si>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</si>
  <si>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</si>
  <si>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</si>
  <si>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</si>
  <si>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</si>
  <si>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</si>
  <si>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</si>
  <si>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</si>
  <si>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</si>
  <si>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</si>
  <si>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</si>
  <si>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</si>
  <si>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</si>
  <si>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</si>
  <si>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</si>
  <si>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</si>
  <si>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</si>
  <si>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</si>
  <si>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</si>
  <si>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</si>
  <si>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</si>
  <si>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</si>
  <si>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</si>
  <si>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</si>
  <si>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</si>
  <si>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</si>
  <si>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</si>
  <si>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</si>
  <si>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</si>
  <si>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</si>
  <si>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</si>
  <si>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</si>
  <si>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</si>
  <si>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</si>
  <si>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</si>
  <si>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</si>
  <si>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</si>
  <si>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</si>
  <si>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</si>
  <si>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</si>
  <si>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</si>
  <si>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</si>
  <si>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</si>
  <si>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</si>
  <si>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</si>
  <si>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</si>
  <si>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</si>
  <si>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</si>
  <si>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</si>
  <si>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</si>
  <si>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</si>
  <si>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</si>
  <si>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</si>
  <si>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</si>
  <si>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</si>
  <si>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</si>
  <si>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</si>
  <si>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</si>
  <si>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</si>
  <si>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</si>
  <si>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</si>
  <si>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</si>
  <si>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</si>
  <si>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</si>
  <si>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</si>
  <si>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</si>
  <si>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</si>
  <si>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</si>
  <si>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</si>
  <si>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</si>
  <si>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</si>
  <si>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</si>
  <si>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</si>
  <si>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</si>
  <si>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</si>
  <si>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</si>
  <si>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</si>
  <si>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</si>
  <si>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</si>
  <si>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</si>
  <si>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</si>
  <si>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</si>
  <si>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</si>
  <si>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</si>
  <si>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</si>
  <si>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</si>
  <si>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</si>
  <si>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</si>
  <si>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</si>
  <si>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</si>
  <si>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</si>
  <si>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</si>
  <si>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</si>
  <si>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</si>
  <si>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</si>
  <si>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</si>
  <si>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</si>
  <si>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</si>
  <si>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</si>
  <si>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</si>
  <si>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</si>
  <si>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</si>
  <si>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</si>
  <si>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</si>
  <si>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</si>
  <si>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</si>
  <si>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</si>
  <si>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</si>
  <si>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</si>
  <si>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</si>
  <si>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</si>
  <si>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</si>
  <si>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</si>
  <si>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</si>
  <si>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</si>
  <si>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</si>
  <si>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</si>
  <si>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</si>
  <si>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</si>
  <si>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</si>
  <si>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</si>
  <si>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</si>
  <si>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</si>
  <si>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</si>
  <si>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</si>
  <si>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</si>
  <si>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</si>
  <si>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</si>
  <si>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</si>
  <si>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</si>
  <si>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</si>
  <si>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</si>
  <si>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</si>
  <si>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</si>
  <si>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</si>
  <si>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</si>
  <si>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</si>
  <si>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</si>
  <si>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</si>
  <si>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</si>
  <si>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</si>
  <si>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</si>
  <si>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</si>
  <si>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</si>
  <si>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</si>
  <si>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</si>
  <si>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</si>
  <si>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</si>
  <si>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</si>
  <si>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</si>
  <si>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</si>
  <si>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</si>
  <si>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</si>
  <si>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</si>
  <si>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</si>
  <si>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</si>
  <si>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</si>
  <si>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</si>
  <si>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</si>
  <si>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</si>
  <si>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</si>
  <si>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</si>
  <si>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</si>
  <si>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</si>
  <si>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</si>
  <si>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</si>
  <si>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</si>
  <si>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</si>
  <si>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</si>
  <si>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</si>
  <si>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</si>
  <si>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</si>
  <si>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</si>
  <si>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</si>
  <si>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</si>
  <si>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</si>
  <si>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</si>
  <si>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</si>
  <si>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</si>
  <si>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</si>
  <si>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</si>
  <si>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</si>
  <si>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</si>
  <si>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</si>
  <si>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</si>
  <si>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</si>
  <si>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</si>
  <si>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</si>
  <si>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</si>
  <si>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</si>
  <si>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</si>
  <si>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</si>
  <si>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</si>
  <si>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</si>
  <si>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</si>
  <si>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</si>
  <si>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</si>
  <si>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</si>
  <si>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</si>
  <si>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</si>
  <si>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</si>
  <si>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</si>
  <si>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</si>
  <si>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</si>
  <si>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</si>
  <si>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</si>
  <si>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</si>
  <si>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</si>
  <si>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</si>
  <si>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</si>
  <si>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</si>
  <si>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</si>
  <si>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</si>
  <si>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</si>
  <si>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</si>
  <si>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</si>
  <si>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</si>
  <si>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</si>
  <si>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</si>
  <si>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</si>
  <si>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</si>
  <si>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</si>
  <si>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</si>
  <si>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</si>
  <si>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</si>
  <si>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</si>
  <si>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</si>
  <si>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</si>
  <si>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</si>
  <si>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</si>
  <si>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</si>
  <si>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</si>
  <si>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</si>
  <si>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</si>
  <si>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</si>
  <si>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</si>
  <si>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</si>
  <si>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</si>
  <si>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</si>
  <si>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</si>
  <si>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</si>
  <si>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</si>
  <si>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</si>
  <si>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</si>
  <si>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</si>
  <si>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</si>
  <si>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</si>
  <si>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</si>
  <si>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</si>
  <si>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</si>
  <si>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</si>
  <si>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</si>
  <si>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</si>
  <si>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</si>
  <si>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</si>
  <si>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</si>
  <si>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</si>
  <si>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</si>
  <si>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</si>
  <si>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</si>
  <si>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</si>
  <si>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</si>
  <si>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</si>
  <si>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</si>
  <si>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</si>
  <si>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</si>
  <si>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</si>
  <si>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</si>
  <si>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</si>
  <si>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</si>
  <si>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</si>
  <si>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</si>
  <si>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</si>
  <si>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</si>
  <si>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</si>
  <si>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</si>
  <si>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</si>
  <si>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</si>
  <si>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</si>
  <si>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</si>
  <si>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</si>
  <si>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</si>
  <si>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</si>
  <si>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</si>
  <si>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</si>
  <si>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</si>
  <si>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</si>
  <si>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</si>
  <si>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</si>
  <si>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</si>
  <si>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</si>
  <si>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</si>
  <si>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</si>
  <si>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</si>
  <si>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</si>
  <si>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</si>
  <si>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</si>
  <si>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</si>
  <si>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</si>
  <si>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</si>
  <si>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</si>
  <si>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</si>
  <si>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</si>
  <si>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</si>
  <si>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</si>
  <si>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</si>
  <si>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</si>
  <si>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</si>
  <si>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</si>
  <si>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</si>
  <si>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</si>
  <si>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</si>
  <si>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</si>
  <si>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</si>
  <si>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</si>
  <si>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</si>
  <si>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</si>
  <si>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</si>
  <si>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</si>
  <si>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</si>
  <si>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</si>
  <si>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</si>
  <si>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</si>
  <si>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</si>
  <si>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</si>
  <si>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</si>
  <si>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</si>
  <si>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</si>
  <si>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</si>
  <si>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</si>
  <si>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</si>
  <si>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</si>
  <si>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</si>
  <si>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</si>
  <si>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</si>
  <si>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</si>
  <si>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</si>
  <si>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</si>
  <si>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</si>
  <si>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</si>
  <si>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</si>
  <si>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</si>
  <si>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</si>
  <si>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</si>
  <si>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</si>
  <si>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</si>
  <si>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</si>
  <si>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</si>
  <si>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</si>
  <si>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</si>
  <si>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</si>
  <si>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</si>
  <si>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</si>
  <si>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</si>
  <si>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</si>
  <si>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</si>
  <si>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</si>
  <si>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</si>
  <si>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</si>
  <si>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</si>
  <si>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</si>
  <si>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</si>
  <si>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</si>
  <si>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</si>
  <si>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</si>
  <si>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</si>
  <si>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</si>
  <si>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</si>
  <si>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</si>
  <si>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</si>
  <si>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</si>
  <si>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</si>
  <si>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</si>
  <si>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</si>
  <si>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</si>
  <si>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</si>
  <si>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</si>
  <si>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</si>
  <si>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</si>
  <si>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</si>
  <si>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</si>
  <si>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</si>
  <si>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</si>
  <si>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</si>
  <si>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</si>
  <si>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</si>
  <si>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</si>
  <si>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</si>
  <si>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</si>
  <si>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</si>
  <si>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</si>
  <si>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</si>
  <si>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</si>
  <si>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</si>
  <si>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</si>
  <si>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</si>
  <si>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</si>
  <si>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</si>
  <si>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</si>
  <si>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</si>
  <si>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</si>
  <si>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</si>
  <si>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</si>
  <si>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</si>
  <si>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</si>
  <si>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</si>
  <si>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</si>
  <si>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</si>
  <si>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</si>
  <si>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</si>
  <si>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</si>
  <si>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</si>
  <si>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</si>
  <si>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</si>
  <si>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</si>
  <si>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</si>
  <si>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</si>
  <si>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</si>
  <si>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</si>
  <si>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</si>
  <si>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</si>
  <si>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</si>
  <si>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</si>
  <si>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</si>
  <si>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</si>
  <si>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</si>
  <si>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</si>
  <si>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</si>
  <si>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</si>
  <si>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</si>
  <si>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</si>
  <si>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</si>
  <si>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</si>
  <si>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</si>
  <si>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</si>
  <si>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</si>
  <si>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</si>
  <si>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</si>
  <si>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</si>
  <si>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</si>
  <si>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</si>
  <si>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</si>
  <si>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</si>
  <si>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</si>
  <si>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</si>
  <si>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</si>
  <si>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</si>
  <si>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</si>
  <si>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</si>
  <si>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</si>
  <si>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</si>
  <si>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</si>
  <si>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</si>
  <si>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</si>
  <si>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</si>
  <si>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</si>
  <si>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</si>
  <si>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</si>
  <si>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</si>
  <si>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</si>
  <si>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</si>
  <si>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</si>
  <si>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</si>
  <si>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</si>
  <si>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</si>
  <si>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</si>
  <si>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</si>
  <si>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</si>
  <si>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</si>
  <si>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</si>
  <si>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</si>
  <si>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</si>
  <si>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</si>
  <si>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</si>
  <si>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</si>
  <si>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</si>
  <si>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</si>
  <si>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</si>
  <si>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</si>
  <si>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</si>
  <si>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</si>
  <si>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</si>
  <si>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</si>
  <si>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</si>
  <si>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</si>
  <si>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</si>
  <si>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</si>
  <si>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</si>
  <si>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</si>
  <si>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</si>
  <si>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</si>
  <si>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</si>
  <si>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</si>
  <si>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</si>
  <si>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</si>
  <si>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</si>
  <si>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</si>
  <si>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</si>
  <si>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</si>
  <si>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</si>
  <si>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</si>
  <si>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</si>
  <si>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</si>
  <si>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</si>
  <si>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</si>
  <si>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</si>
  <si>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</si>
  <si>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</si>
  <si>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</si>
  <si>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</si>
  <si>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</si>
  <si>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</si>
  <si>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</si>
  <si>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</si>
  <si>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</si>
  <si>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</si>
  <si>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</si>
  <si>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</si>
  <si>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</si>
  <si>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</si>
  <si>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</si>
  <si>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</si>
  <si>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</si>
  <si>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</si>
  <si>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</si>
  <si>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</si>
  <si>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</si>
  <si>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</si>
  <si>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</si>
  <si>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</si>
  <si>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</si>
  <si>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</si>
  <si>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</si>
  <si>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</si>
  <si>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</si>
  <si>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</si>
  <si>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</si>
  <si>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</si>
  <si>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</si>
  <si>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</si>
  <si>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</si>
  <si>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</si>
  <si>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</si>
  <si>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</si>
  <si>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</si>
  <si>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</si>
  <si>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</si>
  <si>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</si>
  <si>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</si>
  <si>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</si>
  <si>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</si>
  <si>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</si>
  <si>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</si>
  <si>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</si>
  <si>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</si>
  <si>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</si>
  <si>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</si>
  <si>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</si>
  <si>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</si>
  <si>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</si>
  <si>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</si>
  <si>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</si>
  <si>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</si>
  <si>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</si>
  <si>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</si>
  <si>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</si>
  <si>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</si>
  <si>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</si>
  <si>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</si>
  <si>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</si>
  <si>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</si>
  <si>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</si>
  <si>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</si>
  <si>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</si>
  <si>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</si>
  <si>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</si>
  <si>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</si>
  <si>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</si>
  <si>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</si>
  <si>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</si>
  <si>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</si>
  <si>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</si>
  <si>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</si>
  <si>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</si>
  <si>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</si>
  <si>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</si>
  <si>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</si>
  <si>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</si>
  <si>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</si>
  <si>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</si>
  <si>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</si>
  <si>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</si>
  <si>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</si>
  <si>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</si>
  <si>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</si>
  <si>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</si>
  <si>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</si>
  <si>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</si>
  <si>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</si>
  <si>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</si>
  <si>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</si>
  <si>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</si>
  <si>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</si>
  <si>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</si>
  <si>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</si>
  <si>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</si>
  <si>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</si>
  <si>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</si>
  <si>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</si>
  <si>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</si>
  <si>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</si>
  <si>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</si>
  <si>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</si>
  <si>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</si>
  <si>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</si>
  <si>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</si>
  <si>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</si>
  <si>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</si>
  <si>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</si>
  <si>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</si>
  <si>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</si>
  <si>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</si>
  <si>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</si>
  <si>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</si>
  <si>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</si>
  <si>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</si>
  <si>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</si>
  <si>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</si>
  <si>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</si>
  <si>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</si>
  <si>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</si>
  <si>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</si>
  <si>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</si>
  <si>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</si>
  <si>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</si>
  <si>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</si>
  <si>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</si>
  <si>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</si>
  <si>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</si>
  <si>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</si>
  <si>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</si>
  <si>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</si>
  <si>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</si>
  <si>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</si>
  <si>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</si>
  <si>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</si>
  <si>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</si>
  <si>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</si>
  <si>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</si>
  <si>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</si>
  <si>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</si>
  <si>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</si>
  <si>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</si>
  <si>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</si>
  <si>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</si>
  <si>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</si>
  <si>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</si>
  <si>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</si>
  <si>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</si>
  <si>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</si>
  <si>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</si>
  <si>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</si>
  <si>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</si>
  <si>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</si>
  <si>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</si>
  <si>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</si>
  <si>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</si>
  <si>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</si>
  <si>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</si>
  <si>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</si>
  <si>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</si>
  <si>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</si>
  <si>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</si>
  <si>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</si>
  <si>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</si>
  <si>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</si>
  <si>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</si>
  <si>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</si>
  <si>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</si>
  <si>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</si>
  <si>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</si>
  <si>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</si>
  <si>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</si>
  <si>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</si>
  <si>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</si>
  <si>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</si>
  <si>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</si>
  <si>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</si>
  <si>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</si>
  <si>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</si>
  <si>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</si>
  <si>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</si>
  <si>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</si>
  <si>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</si>
  <si>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</si>
  <si>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</si>
  <si>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</si>
  <si>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</si>
  <si>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</si>
  <si>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</si>
  <si>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</si>
  <si>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</si>
  <si>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</si>
  <si>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</si>
  <si>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</si>
  <si>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</si>
  <si>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</si>
  <si>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</si>
  <si>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</si>
  <si>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</si>
  <si>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</si>
  <si>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</si>
  <si>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</si>
  <si>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</si>
  <si>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</si>
  <si>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</si>
  <si>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</si>
  <si>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</si>
  <si>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</si>
  <si>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</si>
  <si>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</si>
  <si>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</si>
  <si>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</si>
  <si>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</si>
  <si>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</si>
  <si>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</si>
  <si>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</si>
  <si>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</si>
  <si>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</si>
  <si>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</si>
  <si>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</si>
  <si>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</si>
  <si>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</si>
  <si>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</si>
  <si>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</si>
  <si>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</si>
  <si>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</si>
  <si>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</si>
  <si>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</si>
  <si>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</si>
  <si>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</si>
  <si>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</si>
  <si>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</si>
  <si>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</si>
  <si>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</si>
  <si>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</si>
  <si>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</si>
  <si>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</si>
  <si>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</si>
  <si>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</si>
  <si>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</si>
  <si>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</si>
  <si>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</si>
  <si>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</si>
  <si>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</si>
  <si>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</si>
  <si>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</si>
  <si>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</si>
  <si>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</si>
  <si>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</si>
  <si>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</si>
  <si>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</si>
  <si>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</si>
  <si>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</si>
  <si>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</si>
  <si>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</si>
  <si>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</si>
  <si>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</si>
  <si>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</si>
  <si>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</si>
  <si>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</si>
  <si>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</si>
  <si>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</si>
  <si>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</si>
  <si>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</si>
  <si>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</si>
  <si>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</si>
  <si>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</si>
  <si>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</si>
  <si>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</si>
  <si>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</si>
  <si>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</si>
  <si>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</si>
  <si>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</si>
  <si>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</si>
  <si>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</si>
  <si>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</si>
  <si>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</si>
  <si>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</si>
  <si>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</si>
  <si>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</si>
  <si>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</si>
  <si>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</si>
  <si>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</si>
  <si>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</si>
  <si>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</si>
  <si>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</si>
  <si>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</si>
  <si>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</si>
  <si>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</si>
  <si>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</si>
  <si>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</si>
  <si>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</si>
  <si>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</si>
  <si>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</si>
  <si>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</si>
  <si>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</si>
  <si>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</si>
  <si>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</si>
  <si>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</si>
  <si>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</si>
  <si>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</si>
  <si>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</si>
  <si>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</si>
  <si>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</si>
  <si>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</si>
  <si>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</si>
  <si>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</si>
  <si>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</si>
  <si>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</si>
  <si>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</si>
  <si>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</si>
  <si>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</si>
  <si>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</si>
  <si>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</si>
  <si>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</si>
  <si>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</si>
  <si>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</si>
  <si>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</si>
  <si>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</si>
  <si>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</si>
  <si>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</si>
  <si>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</si>
  <si>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</si>
  <si>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</si>
  <si>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</si>
  <si>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</si>
  <si>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</si>
  <si>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</si>
  <si>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</si>
  <si>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</si>
  <si>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</si>
  <si>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</si>
  <si>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</si>
  <si>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</si>
  <si>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</si>
  <si>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</si>
  <si>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</si>
  <si>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</si>
  <si>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</si>
  <si>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</si>
  <si>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</si>
  <si>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</si>
  <si>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</si>
  <si>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</si>
  <si>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</si>
  <si>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</si>
  <si>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</si>
  <si>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</si>
  <si>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</si>
  <si>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</si>
  <si>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</si>
  <si>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</si>
  <si>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</si>
  <si>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</si>
  <si>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</si>
  <si>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</si>
  <si>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</si>
  <si>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</si>
  <si>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</si>
  <si>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</si>
  <si>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</si>
  <si>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</si>
  <si>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</si>
  <si>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</si>
  <si>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</si>
  <si>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</si>
  <si>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</si>
  <si>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</si>
  <si>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</si>
  <si>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</si>
  <si>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</si>
  <si>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</si>
  <si>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</si>
  <si>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</si>
  <si>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</si>
  <si>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</si>
  <si>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</si>
  <si>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</si>
  <si>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</si>
  <si>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</si>
  <si>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</si>
  <si>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</si>
  <si>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</si>
  <si>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</si>
  <si>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</si>
  <si>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</si>
  <si>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</si>
  <si>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</si>
  <si>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</si>
  <si>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</si>
  <si>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</si>
  <si>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</si>
  <si>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</si>
  <si>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</si>
  <si>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</si>
  <si>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</si>
  <si>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</si>
  <si>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</si>
  <si>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</si>
  <si>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</si>
  <si>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</si>
  <si>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</si>
  <si>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</si>
  <si>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</si>
  <si>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</si>
  <si>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</si>
  <si>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</si>
  <si>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</si>
  <si>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</si>
  <si>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</si>
  <si>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</si>
  <si>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</si>
  <si>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</si>
  <si>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</si>
  <si>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</si>
  <si>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</si>
  <si>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</si>
  <si>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</si>
  <si>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</si>
  <si>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</si>
  <si>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</si>
  <si>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</si>
  <si>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</si>
  <si>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</si>
  <si>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</si>
  <si>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</si>
  <si>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</si>
  <si>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</si>
  <si>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</si>
  <si>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</si>
  <si>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</si>
  <si>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</si>
  <si>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</si>
  <si>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</si>
  <si>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</si>
  <si>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</si>
  <si>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</si>
  <si>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</si>
  <si>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</si>
  <si>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</si>
  <si>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</si>
  <si>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</si>
  <si>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</si>
  <si>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</si>
  <si>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</si>
  <si>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</si>
  <si>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</si>
  <si>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</si>
  <si>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</si>
  <si>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</si>
  <si>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</si>
  <si>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</si>
  <si>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</si>
  <si>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</si>
  <si>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</si>
  <si>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</si>
  <si>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</si>
  <si>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</si>
  <si>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</si>
  <si>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</si>
  <si>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</si>
  <si>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</si>
  <si>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</si>
  <si>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</si>
  <si>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</si>
  <si>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</si>
  <si>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</si>
  <si>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</si>
  <si>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</si>
  <si>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</si>
  <si>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</si>
  <si>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</si>
  <si>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</si>
  <si>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</si>
  <si>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</si>
  <si>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</si>
  <si>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</si>
  <si>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</si>
  <si>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</si>
  <si>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</si>
  <si>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</si>
  <si>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</si>
  <si>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</si>
  <si>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</si>
  <si>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</si>
  <si>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</si>
  <si>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</si>
  <si>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</si>
  <si>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</si>
  <si>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</si>
  <si>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</si>
  <si>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</si>
  <si>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</si>
  <si>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</si>
  <si>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</si>
  <si>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</si>
  <si>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</si>
  <si>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</si>
  <si>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</si>
  <si>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</si>
  <si>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</si>
  <si>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</si>
  <si>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</si>
  <si>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</si>
  <si>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</si>
  <si>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</si>
  <si>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</si>
  <si>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</si>
  <si>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</si>
  <si>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</si>
  <si>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</si>
  <si>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</si>
  <si>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</si>
  <si>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</si>
  <si>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</si>
  <si>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</si>
  <si>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</si>
  <si>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</si>
  <si>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</si>
  <si>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</si>
  <si>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</si>
  <si>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</si>
  <si>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</si>
  <si>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</si>
  <si>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</si>
  <si>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</si>
  <si>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</si>
  <si>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</si>
  <si>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</si>
  <si>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</si>
  <si>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</si>
  <si>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</si>
  <si>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</si>
  <si>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</si>
  <si>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</si>
  <si>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</si>
  <si>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</si>
  <si>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</si>
  <si>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</si>
  <si>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</si>
  <si>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</si>
  <si>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</si>
  <si>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</si>
  <si>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</si>
  <si>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</si>
  <si>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</si>
  <si>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</si>
  <si>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</si>
  <si>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</si>
  <si>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</si>
  <si>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</si>
  <si>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</si>
  <si>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</si>
  <si>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</si>
  <si>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</si>
  <si>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</si>
  <si>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</si>
  <si>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</si>
  <si>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</si>
  <si>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</si>
  <si>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</si>
  <si>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</si>
  <si>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</si>
  <si>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</si>
  <si>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</si>
  <si>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</si>
  <si>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</si>
  <si>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</si>
  <si>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</si>
  <si>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</si>
  <si>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</si>
  <si>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</si>
  <si>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</si>
  <si>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</si>
  <si>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</si>
  <si>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</si>
  <si>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</si>
  <si>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</si>
  <si>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</si>
  <si>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</si>
  <si>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</si>
  <si>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</si>
  <si>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</si>
  <si>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</si>
  <si>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</si>
  <si>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</si>
  <si>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</si>
  <si>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</si>
  <si>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</si>
  <si>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</si>
  <si>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</si>
  <si>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</si>
  <si>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</si>
  <si>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</si>
  <si>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</si>
  <si>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</si>
  <si>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</si>
  <si>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</si>
  <si>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</si>
  <si>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</si>
  <si>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</si>
  <si>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</si>
  <si>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</si>
  <si>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</si>
  <si>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</si>
  <si>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</si>
  <si>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</si>
  <si>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</si>
  <si>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</si>
  <si>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</si>
  <si>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</si>
  <si>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</si>
  <si>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</si>
  <si>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</si>
  <si>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</si>
  <si>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</si>
  <si>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</si>
  <si>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</si>
  <si>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</si>
  <si>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</si>
  <si>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</si>
  <si>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</si>
  <si>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</si>
  <si>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</si>
  <si>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</si>
  <si>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</si>
  <si>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</si>
  <si>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</si>
  <si>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</si>
  <si>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</si>
  <si>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</si>
  <si>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</si>
  <si>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</si>
  <si>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</si>
  <si>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</si>
  <si>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</si>
  <si>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</si>
  <si>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</si>
  <si>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</si>
  <si>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</si>
  <si>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</si>
  <si>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</si>
  <si>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</si>
  <si>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</si>
  <si>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</si>
  <si>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</si>
  <si>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</si>
  <si>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</si>
  <si>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</si>
  <si>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</si>
  <si>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</si>
  <si>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</si>
  <si>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</si>
  <si>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</si>
  <si>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</si>
  <si>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</si>
  <si>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</si>
  <si>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</si>
  <si>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</si>
  <si>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</si>
  <si>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</si>
  <si>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</si>
  <si>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</si>
  <si>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</si>
  <si>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</si>
  <si>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</si>
  <si>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</si>
  <si>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</si>
  <si>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</si>
  <si>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</si>
  <si>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</si>
  <si>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</si>
  <si>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</si>
  <si>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</si>
  <si>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</si>
  <si>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</si>
  <si>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</si>
  <si>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</si>
  <si>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</si>
  <si>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</si>
  <si>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</si>
  <si>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</si>
  <si>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</si>
  <si>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</si>
  <si>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</si>
  <si>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</si>
  <si>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</si>
  <si>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</si>
  <si>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</si>
  <si>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</si>
  <si>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</si>
  <si>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</si>
  <si>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</si>
  <si>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</si>
  <si>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</si>
  <si>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</si>
  <si>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</si>
  <si>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</si>
  <si>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</si>
  <si>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</si>
  <si>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</si>
  <si>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</si>
  <si>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</si>
  <si>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</si>
  <si>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</si>
  <si>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</si>
  <si>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</si>
  <si>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</si>
  <si>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</si>
  <si>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</si>
  <si>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</si>
  <si>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</si>
  <si>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</si>
  <si>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</si>
  <si>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</si>
  <si>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</si>
  <si>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</si>
  <si>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</si>
  <si>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</si>
  <si>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</si>
  <si>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</si>
  <si>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</si>
  <si>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</si>
  <si>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</si>
  <si>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</si>
  <si>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</si>
  <si>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</si>
  <si>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</si>
  <si>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</si>
  <si>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</si>
  <si>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</si>
  <si>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</si>
  <si>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</si>
  <si>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</si>
  <si>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</si>
  <si>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</si>
  <si>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</si>
  <si>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</si>
  <si>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</si>
  <si>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</si>
  <si>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</si>
  <si>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</si>
  <si>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</si>
  <si>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</si>
  <si>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</si>
  <si>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</si>
  <si>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</si>
  <si>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</si>
  <si>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</si>
  <si>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</si>
  <si>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</si>
  <si>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</si>
  <si>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</si>
  <si>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</si>
  <si>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</si>
  <si>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</si>
  <si>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</si>
  <si>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</si>
  <si>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</si>
  <si>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</si>
  <si>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</si>
  <si>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</si>
  <si>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</si>
  <si>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</si>
  <si>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</si>
  <si>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</si>
  <si>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</si>
  <si>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</si>
  <si>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</si>
  <si>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</si>
  <si>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</si>
  <si>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</si>
  <si>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</si>
  <si>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</si>
  <si>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</si>
  <si>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</si>
  <si>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</si>
  <si>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</si>
  <si>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</si>
  <si>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</si>
  <si>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</si>
  <si>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</si>
  <si>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</si>
  <si>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</si>
  <si>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</si>
  <si>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</si>
  <si>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</si>
  <si>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</si>
  <si>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</si>
  <si>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</si>
  <si>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</si>
  <si>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</si>
  <si>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</si>
  <si>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</si>
  <si>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</si>
  <si>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</si>
  <si>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</si>
  <si>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</si>
  <si>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</si>
  <si>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</si>
  <si>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</si>
  <si>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</si>
  <si>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</si>
  <si>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</si>
  <si>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</si>
  <si>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</si>
  <si>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</si>
  <si>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</si>
  <si>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</si>
  <si>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</si>
  <si>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</si>
  <si>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</si>
  <si>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</si>
  <si>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</si>
  <si>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</si>
  <si>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</si>
  <si>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</si>
  <si>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</si>
  <si>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</si>
  <si>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</si>
  <si>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</si>
  <si>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</si>
  <si>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</si>
  <si>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</si>
  <si>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</si>
  <si>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</si>
  <si>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</si>
  <si>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</si>
  <si>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</si>
  <si>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</si>
  <si>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</si>
  <si>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</si>
  <si>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</si>
  <si>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</si>
  <si>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</si>
  <si>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</si>
  <si>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</si>
  <si>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</si>
  <si>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</si>
  <si>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</si>
  <si>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</si>
  <si>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</si>
  <si>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</si>
  <si>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</si>
  <si>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</si>
  <si>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</si>
  <si>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</si>
  <si>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</si>
  <si>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</si>
  <si>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</si>
  <si>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</si>
  <si>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</si>
  <si>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</si>
  <si>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</si>
  <si>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</si>
  <si>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</si>
  <si>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</si>
  <si>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</si>
  <si>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</si>
  <si>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</si>
  <si>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</si>
  <si>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</si>
  <si>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</si>
  <si>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</si>
  <si>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</si>
  <si>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</si>
  <si>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</si>
  <si>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</si>
  <si>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</si>
  <si>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</si>
  <si>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</si>
  <si>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</si>
  <si>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</si>
  <si>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</si>
  <si>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</si>
  <si>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</si>
  <si>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</si>
  <si>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</si>
  <si>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</si>
  <si>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</si>
  <si>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</si>
  <si>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</si>
  <si>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</si>
  <si>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</si>
  <si>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</si>
  <si>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</si>
  <si>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</si>
  <si>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</si>
  <si>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</si>
  <si>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</si>
  <si>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</si>
  <si>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</si>
  <si>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</si>
  <si>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</si>
  <si>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</si>
  <si>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</si>
  <si>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</si>
  <si>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</si>
  <si>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</si>
  <si>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</si>
  <si>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</si>
  <si>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</si>
  <si>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</si>
  <si>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</si>
  <si>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</si>
  <si>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</si>
  <si>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</si>
  <si>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</si>
  <si>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</si>
  <si>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</si>
  <si>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</si>
  <si>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</si>
  <si>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</si>
  <si>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</si>
  <si>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</si>
  <si>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</si>
  <si>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</si>
  <si>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</si>
  <si>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</si>
  <si>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</si>
  <si>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</si>
  <si>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</si>
  <si>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</si>
  <si>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</si>
  <si>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</si>
  <si>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</si>
  <si>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</si>
  <si>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</si>
  <si>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</si>
  <si>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</si>
  <si>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</si>
  <si>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</si>
  <si>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</si>
  <si>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</si>
  <si>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</si>
  <si>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</si>
  <si>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</si>
  <si>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</si>
  <si>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</si>
  <si>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</si>
  <si>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</si>
  <si>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</si>
  <si>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</si>
  <si>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</si>
  <si>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</si>
  <si>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</si>
  <si>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</si>
  <si>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</si>
  <si>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</si>
  <si>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</si>
  <si>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</si>
  <si>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</si>
  <si>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</si>
  <si>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</si>
  <si>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</si>
  <si>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</si>
  <si>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</si>
  <si>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</si>
  <si>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</si>
  <si>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</si>
  <si>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</si>
  <si>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</si>
  <si>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</si>
  <si>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</si>
  <si>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</si>
  <si>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</si>
  <si>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</si>
  <si>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</si>
  <si>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</si>
  <si>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</si>
  <si>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</si>
  <si>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</si>
  <si>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</si>
  <si>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</si>
  <si>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</si>
  <si>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</si>
  <si>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</si>
  <si>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</si>
  <si>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</si>
  <si>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</si>
  <si>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</si>
  <si>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</si>
  <si>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</si>
  <si>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</si>
  <si>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</si>
  <si>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</si>
  <si>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</si>
  <si>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</si>
  <si>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</si>
  <si>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</si>
  <si>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</si>
  <si>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</si>
  <si>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</si>
  <si>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</si>
  <si>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</si>
  <si>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</si>
  <si>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</si>
  <si>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</si>
  <si>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</si>
  <si>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</si>
  <si>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</si>
  <si>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</si>
  <si>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</si>
  <si>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</si>
  <si>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</si>
  <si>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</si>
  <si>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</si>
  <si>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</si>
  <si>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</si>
  <si>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</si>
  <si>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</si>
  <si>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</si>
  <si>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</si>
  <si>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</si>
  <si>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</si>
  <si>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</si>
  <si>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</si>
  <si>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</si>
  <si>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</si>
  <si>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</si>
  <si>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</si>
  <si>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</si>
  <si>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</si>
  <si>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</si>
  <si>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</si>
  <si>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</si>
  <si>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</si>
  <si>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</si>
  <si>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</si>
  <si>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</si>
  <si>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</si>
  <si>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</si>
  <si>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</si>
  <si>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</si>
  <si>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</si>
  <si>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</si>
  <si>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</si>
  <si>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</si>
  <si>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</si>
  <si>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</si>
  <si>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</si>
  <si>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</si>
  <si>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</si>
  <si>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</si>
  <si>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</si>
  <si>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</si>
  <si>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</si>
  <si>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</si>
  <si>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</si>
  <si>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</si>
  <si>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</si>
  <si>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</si>
  <si>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</si>
  <si>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</si>
  <si>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</si>
  <si>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</si>
  <si>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</si>
  <si>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</si>
  <si>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</si>
  <si>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</si>
  <si>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</si>
  <si>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</si>
  <si>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</si>
  <si>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</si>
  <si>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</si>
  <si>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</si>
  <si>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</si>
  <si>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</si>
  <si>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</si>
  <si>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</si>
  <si>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</si>
  <si>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</si>
  <si>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</si>
  <si>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</si>
  <si>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</si>
  <si>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</si>
  <si>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</si>
  <si>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</si>
  <si>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</si>
  <si>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</si>
  <si>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</si>
  <si>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</si>
  <si>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</si>
  <si>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</si>
  <si>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</si>
  <si>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</si>
  <si>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</si>
  <si>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</si>
  <si>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</si>
  <si>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</si>
  <si>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</si>
  <si>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</si>
  <si>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</si>
  <si>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</si>
  <si>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</si>
  <si>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</si>
  <si>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</si>
  <si>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</si>
  <si>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</si>
  <si>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</si>
  <si>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</si>
  <si>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</si>
  <si>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</si>
  <si>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</si>
  <si>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</si>
  <si>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</si>
  <si>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</si>
  <si>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</si>
  <si>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</si>
  <si>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</si>
  <si>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</si>
  <si>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</si>
  <si>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</si>
  <si>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</si>
  <si>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</si>
  <si>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</si>
  <si>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</si>
  <si>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</si>
  <si>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</si>
  <si>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</si>
  <si>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</si>
  <si>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</si>
  <si>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</si>
  <si>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</si>
  <si>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</si>
  <si>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</si>
  <si>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</si>
  <si>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</si>
  <si>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</si>
  <si>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</si>
  <si>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</si>
  <si>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</si>
  <si>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</si>
  <si>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</si>
  <si>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</si>
  <si>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</si>
  <si>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</si>
  <si>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</si>
  <si>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</si>
  <si>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</si>
  <si>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</si>
  <si>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</si>
  <si>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</si>
  <si>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</si>
  <si>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</si>
  <si>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</si>
  <si>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</si>
  <si>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</si>
  <si>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</si>
  <si>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</si>
  <si>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</si>
  <si>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</si>
  <si>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</si>
  <si>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</si>
  <si>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</si>
  <si>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</si>
  <si>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</si>
  <si>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</si>
  <si>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</si>
  <si>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</si>
  <si>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</si>
  <si>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</si>
  <si>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</si>
  <si>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</si>
  <si>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</si>
  <si>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</si>
  <si>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</si>
  <si>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</si>
  <si>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</si>
  <si>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</si>
  <si>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</si>
  <si>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</si>
  <si>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</si>
  <si>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</si>
  <si>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</si>
  <si>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</si>
  <si>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</si>
  <si>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</si>
  <si>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</si>
  <si>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</si>
  <si>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</si>
  <si>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</si>
  <si>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</si>
  <si>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</si>
  <si>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</si>
  <si>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</si>
  <si>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</si>
  <si>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</si>
  <si>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</si>
  <si>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</si>
  <si>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</si>
  <si>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</si>
  <si>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</si>
  <si>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</si>
  <si>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</si>
  <si>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</si>
  <si>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</si>
  <si>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</si>
  <si>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</si>
  <si>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</si>
  <si>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</si>
  <si>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</si>
  <si>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</si>
  <si>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</si>
  <si>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</si>
  <si>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</si>
  <si>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</si>
  <si>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</si>
  <si>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</si>
  <si>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</si>
  <si>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</si>
  <si>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</si>
  <si>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</si>
  <si>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</si>
  <si>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</si>
  <si>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</si>
  <si>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</si>
  <si>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</si>
  <si>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</si>
  <si>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</si>
  <si>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</si>
  <si>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</si>
  <si>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</si>
  <si>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</si>
  <si>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</si>
  <si>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</si>
  <si>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</si>
  <si>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</si>
  <si>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</si>
  <si>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</si>
  <si>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</si>
  <si>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</si>
  <si>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</si>
  <si>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</si>
  <si>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</si>
  <si>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</si>
  <si>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</si>
  <si>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</si>
  <si>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</si>
  <si>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</si>
  <si>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</si>
  <si>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</si>
  <si>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</si>
  <si>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</si>
  <si>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</si>
  <si>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</si>
  <si>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</si>
  <si>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</si>
  <si>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</si>
  <si>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</si>
  <si>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</si>
  <si>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</si>
  <si>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</si>
  <si>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</si>
  <si>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</si>
  <si>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</si>
  <si>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</si>
  <si>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</si>
  <si>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</si>
  <si>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</si>
  <si>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</si>
  <si>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</si>
  <si>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</si>
  <si>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</si>
  <si>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</si>
  <si>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</si>
  <si>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</si>
  <si>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</si>
  <si>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</si>
  <si>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</si>
  <si>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</si>
  <si>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</si>
  <si>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</si>
  <si>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</si>
  <si>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</si>
  <si>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</si>
  <si>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</si>
  <si>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</si>
  <si>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</si>
  <si>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</si>
  <si>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</si>
  <si>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</si>
  <si>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</si>
  <si>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</si>
  <si>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</si>
  <si>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</si>
  <si>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</si>
  <si>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</si>
  <si>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</si>
  <si>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</si>
  <si>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</si>
  <si>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</si>
  <si>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</si>
  <si>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</si>
  <si>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</si>
  <si>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</si>
  <si>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</si>
  <si>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</si>
  <si>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</si>
  <si>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</si>
  <si>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</si>
  <si>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</si>
  <si>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</si>
  <si>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</si>
  <si>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</si>
  <si>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</si>
  <si>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</si>
  <si>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</si>
  <si>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</si>
  <si>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</si>
  <si>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</si>
  <si>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</si>
  <si>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</si>
  <si>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</si>
  <si>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</si>
  <si>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</si>
  <si>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</si>
  <si>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</si>
  <si>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</si>
  <si>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</si>
  <si>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</si>
  <si>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</si>
  <si>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</si>
  <si>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</si>
  <si>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</si>
  <si>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</si>
  <si>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</si>
  <si>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</si>
  <si>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</si>
  <si>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</si>
  <si>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</si>
  <si>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</si>
  <si>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</si>
  <si>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</si>
  <si>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</si>
  <si>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</si>
  <si>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</si>
  <si>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</si>
  <si>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</si>
  <si>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</si>
  <si>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</si>
  <si>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</si>
  <si>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</si>
  <si>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</si>
  <si>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</si>
  <si>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</si>
  <si>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</si>
  <si>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</si>
  <si>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</si>
  <si>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</si>
  <si>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</si>
  <si>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</si>
  <si>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</si>
  <si>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</si>
  <si>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</si>
  <si>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</si>
  <si>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</si>
  <si>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</si>
  <si>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</si>
  <si>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</si>
  <si>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</si>
  <si>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</si>
  <si>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</si>
  <si>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</si>
  <si>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</si>
  <si>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</si>
  <si>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</si>
  <si>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</si>
  <si>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</si>
  <si>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</si>
  <si>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</si>
  <si>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</si>
  <si>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</si>
  <si>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</si>
  <si>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</si>
  <si>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</si>
  <si>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</si>
  <si>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</si>
  <si>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</si>
  <si>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</si>
  <si>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</si>
  <si>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</si>
  <si>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</si>
  <si>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</si>
  <si>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</si>
  <si>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</si>
  <si>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</si>
  <si>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</si>
  <si>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</si>
  <si>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</si>
  <si>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</si>
  <si>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</si>
  <si>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</si>
  <si>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</si>
  <si>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</si>
  <si>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</si>
  <si>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</si>
  <si>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</si>
  <si>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</si>
  <si>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</si>
  <si>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</si>
  <si>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</si>
  <si>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</si>
  <si>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</si>
  <si>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</si>
  <si>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</si>
  <si>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</si>
  <si>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</si>
  <si>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</si>
  <si>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</si>
  <si>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</si>
  <si>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</si>
  <si>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</si>
  <si>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</si>
  <si>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</si>
  <si>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</si>
  <si>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</si>
  <si>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</si>
  <si>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</si>
  <si>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</si>
  <si>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</si>
  <si>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</si>
  <si>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</si>
  <si>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</si>
  <si>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</si>
  <si>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</si>
  <si>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</si>
  <si>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</si>
  <si>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</si>
  <si>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</si>
  <si>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</si>
  <si>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</si>
  <si>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</si>
  <si>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</si>
  <si>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</si>
  <si>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</si>
  <si>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</si>
  <si>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</si>
  <si>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</si>
  <si>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</si>
  <si>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</si>
  <si>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</si>
  <si>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</si>
  <si>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</si>
  <si>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</si>
  <si>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</si>
  <si>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</si>
  <si>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</si>
  <si>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</si>
  <si>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</si>
  <si>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</si>
  <si>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</si>
  <si>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</si>
  <si>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</si>
  <si>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</si>
  <si>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</si>
  <si>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</si>
  <si>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</si>
  <si>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</si>
  <si>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</si>
  <si>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</si>
  <si>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</si>
  <si>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</si>
  <si>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</si>
  <si>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</si>
  <si>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</si>
  <si>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</si>
  <si>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</si>
  <si>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</si>
  <si>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</si>
  <si>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</si>
  <si>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</si>
  <si>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</si>
  <si>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</si>
  <si>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</si>
  <si>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</si>
  <si>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</si>
  <si>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</si>
  <si>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</si>
  <si>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</si>
  <si>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</si>
  <si>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</si>
  <si>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</si>
  <si>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</si>
  <si>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</si>
  <si>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</si>
  <si>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</si>
  <si>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</si>
  <si>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</si>
  <si>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</si>
  <si>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</si>
  <si>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</si>
  <si>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</si>
  <si>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</si>
  <si>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</si>
  <si>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</si>
  <si>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</si>
  <si>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</si>
  <si>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</si>
  <si>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</si>
  <si>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</si>
  <si>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</si>
  <si>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</si>
  <si>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</si>
  <si>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</si>
  <si>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</si>
  <si>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</si>
  <si>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</si>
  <si>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</si>
  <si>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</si>
  <si>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</si>
  <si>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</si>
  <si>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</si>
  <si>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</si>
  <si>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</si>
  <si>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</si>
  <si>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</si>
  <si>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</si>
  <si>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</si>
  <si>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</si>
  <si>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</si>
  <si>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</si>
  <si>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</si>
  <si>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</si>
  <si>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</si>
  <si>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</si>
  <si>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</si>
  <si>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</si>
  <si>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</si>
  <si>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</si>
  <si>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</si>
  <si>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</si>
  <si>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</si>
  <si>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</si>
  <si>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</si>
  <si>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</si>
  <si>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</si>
  <si>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</si>
  <si>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</si>
  <si>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</si>
  <si>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</si>
  <si>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</si>
  <si>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</si>
  <si>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</si>
  <si>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</si>
  <si>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</si>
  <si>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</si>
  <si>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</si>
  <si>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</si>
  <si>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</si>
  <si>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</si>
  <si>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</si>
  <si>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</si>
  <si>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</si>
  <si>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</si>
  <si>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</si>
  <si>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</si>
  <si>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</si>
  <si>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</si>
  <si>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</si>
  <si>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</si>
  <si>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</si>
  <si>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</si>
  <si>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</si>
  <si>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</si>
  <si>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</si>
  <si>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</si>
  <si>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</si>
  <si>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</si>
  <si>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</si>
  <si>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</si>
  <si>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</si>
  <si>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</si>
  <si>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</si>
  <si>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</si>
  <si>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</si>
  <si>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</si>
  <si>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</si>
  <si>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</si>
  <si>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</si>
  <si>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</si>
  <si>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</si>
  <si>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</si>
  <si>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</si>
  <si>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</si>
  <si>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</si>
  <si>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</si>
  <si>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</si>
  <si>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</si>
  <si>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</si>
  <si>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</si>
  <si>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</si>
  <si>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</si>
  <si>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</si>
  <si>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</si>
  <si>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</si>
  <si>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</si>
  <si>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</si>
  <si>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</si>
  <si>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</si>
  <si>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</si>
  <si>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</si>
  <si>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</si>
  <si>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</si>
  <si>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</si>
  <si>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</si>
  <si>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</si>
  <si>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</si>
  <si>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</si>
  <si>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</si>
  <si>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</si>
  <si>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</si>
  <si>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</si>
  <si>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</si>
  <si>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</si>
  <si>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</si>
  <si>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</si>
  <si>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</si>
  <si>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</si>
  <si>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</si>
  <si>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</si>
  <si>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</si>
  <si>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</si>
  <si>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</si>
  <si>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</si>
  <si>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</si>
  <si>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PCM-20251115-00001999</t>
  </si>
  <si>
    <t xml:space="preserve">2025-11-15 15:42:36
</t>
  </si>
  <si>
    <t xml:space="preserve">30 KM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</si>
  <si>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</si>
  <si>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</si>
  <si>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</si>
  <si>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</si>
  <si>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</si>
  <si>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</si>
  <si>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</si>
  <si>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</si>
  <si>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40 Min</t>
  </si>
  <si>
    <t>PCM-20251115-00002002</t>
  </si>
  <si>
    <t>em team on the way need 120 Min</t>
  </si>
  <si>
    <t>PCM-20251115-00002022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</si>
  <si>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</si>
  <si>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</si>
  <si>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</si>
  <si>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</si>
  <si>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</si>
  <si>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</si>
  <si>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</si>
  <si>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</si>
  <si>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</si>
  <si>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</si>
  <si>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 xml:space="preserve">NO PCM </t>
  </si>
  <si>
    <t xml:space="preserve">Underground cable issue </t>
  </si>
  <si>
    <t>No power and no access to connect PG</t>
  </si>
  <si>
    <t>PCM-20251115-00001819</t>
  </si>
  <si>
    <t xml:space="preserve">will check after MHL0123 // 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</si>
</sst>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 totalsRowShown="0" headerRowDxfId="174" dataDxfId="173" headerRowBorderDxfId="171" tableBorderDxfId="172" totalsRowBorderDxfId="170">
  <autoFilter ref="A1:L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313.72902048611286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0" ca="1" si="0">IFERROR(NOW()-F3,"")</f>
        <v>45976.677446412039</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6.2388541671680287E-2</v>
      </c>
      <c r="H4" s="111">
        <v>45976.608738425923</v>
      </c>
      <c r="I4" s="109" t="str">
        <f>IFERROR(VLOOKUP(D4,DB!A:F,6,0),"")</f>
        <v>SCECO</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45976.677446412039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45976.677446412039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45976.677446412039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45976.677446412039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45976.677446412039</v>
      </c>
      <c r="H9" s="111"/>
      <c r="I9" s="109" t="str">
        <f>IFERROR(VLOOKUP(D9,DB!A:F,6,0),"")</f>
        <v/>
      </c>
      <c r="J9" s="109" t="str">
        <f>IFERROR(VLOOKUP(D9,DB!A:G,7,0),"")</f>
        <v/>
      </c>
      <c r="K9" s="113"/>
      <c r="L9" s="114" t="str">
        <f>IFERROR(VLOOKUP(D9,DB!A:I,9,0),"")</f>
        <v/>
      </c>
    </row>
    <row r="10" spans="1:15" ht="15" customHeight="1">
      <c r="A10" s="117"/>
      <c r="B10" s="118" t="str">
        <f>IFERROR(VLOOKUP(D10,DB!A:K,11,0),"")</f>
        <v/>
      </c>
      <c r="C10" s="118"/>
      <c r="D10" s="118"/>
      <c r="E10" s="119"/>
      <c r="F10" s="120"/>
      <c r="G10" s="121">
        <f t="shared" ca="1" si="0"/>
        <v>45976.677446412039</v>
      </c>
      <c r="H10" s="120"/>
      <c r="I10" s="118" t="str">
        <f>IFERROR(VLOOKUP(D10,DB!A:F,6,0),"")</f>
        <v/>
      </c>
      <c r="J10" s="118" t="str">
        <f>IFERROR(VLOOKUP(D10,DB!A:G,7,0),"")</f>
        <v/>
      </c>
      <c r="K10" s="122"/>
      <c r="L10" s="123" t="str">
        <f>IFERROR(VLOOKUP(D10,DB!A:I,9,0),"")</f>
        <v/>
      </c>
    </row>
    <row r="11" spans="1:15" ht="15" customHeight="1">
      <c r="A11" s="150"/>
      <c r="B11" s="151" t="str">
        <f>IFERROR(VLOOKUP(D11,DB!A:K,11,0),"")</f>
        <v/>
      </c>
      <c r="C11" s="151"/>
      <c r="D11" s="151"/>
      <c r="E11" s="152"/>
      <c r="F11" s="149"/>
      <c r="G11" s="153">
        <f ca="1">IFERROR(NOW()-F11,"")</f>
        <v>45976.677446412039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45976.677446412039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45976.677446412039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45976.677446412039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45976.677446412039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45976.677446412039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45976.677446412039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45976.677446412039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45976.677446412039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45976.677446412039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45976.677446412039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45976.677446412039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45976.677446412039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45976.677446412039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45976.677446412039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45976.677446412039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45976.677446412039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45976.677446412039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45976.677446412039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45976.677446412039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45976.677446412039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45976.677446412039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45976.677446412039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45976.677446412039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45976.677446412039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45976.677446412039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45976.677446412039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45976.677446412039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45976.677446412039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45976.677446412039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45976.677446412039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45976.677446412039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45976.677446412039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45976.677446412039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45976.677446412039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45976.677446412039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45976.677446412039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45976.677446412039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45976.677446412039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45976.677446412039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45976.677446412039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45976.677446412039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45976.677446412039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45976.677446412039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45976.677446412039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45976.677446412039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45976.677446412039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45976.677446412039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45976.677446412039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45976.677446412039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45976.677446412039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45976.677446412039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45976.677446412039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45976.677446412039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45976.677446412039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45976.677446412039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45976.677446412039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45976.677446412039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45976.677446412039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45976.677446412039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45976.677446412039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45976.677446412039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45976.677446412039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45976.677446412039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45976.677446412039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45976.677446412039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45976.677446412039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45976.677446412039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45976.677446412039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45976.677446412039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45976.677446412039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45976.677446412039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45976.677446412039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45976.677446412039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45976.677446412039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45976.677446412039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45976.677446412039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45976.677446412039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45976.677446412039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45976.677446412039</v>
      </c>
      <c r="H90" s="149"/>
      <c r="I90" s="151" t="str">
        <f>IFERROR(VLOOKUP(D90,DB!A:F,6,0),"")</f>
        <v/>
      </c>
      <c r="J90" s="151" t="str">
        <f>IFERROR(VLOOKUP(D90,DB!A:G,7,0),"")</f>
        <v/>
      </c>
      <c r="K90" s="154"/>
      <c r="L90" s="155" t="str">
        <f>IFERROR(VLOOKUP(D90,DB!A:I,9,0),"")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151.67760844907752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0.24110381944774417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2</v>
      </c>
      <c r="D5" s="18" t="s">
        <v>11945</v>
      </c>
      <c r="E5" s="103" t="s">
        <v>39026</v>
      </c>
      <c r="F5" s="104">
        <v>45976.661874999998</v>
      </c>
      <c r="G5" s="105">
        <f ca="1">IFERROR(NOW()-F5,"-")</f>
        <v>1.5571412041026633E-2</v>
      </c>
      <c r="H5" s="156" t="s">
        <v>39113</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45976.677446412039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45976.677446412039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45976.677446412039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45976.677446412039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45976.677446412039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45976.677446412039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45976.677446412039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45976.677446412039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45976.677446412039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45976.677446412039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45976.677446412039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45976.677446412039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45976.677446412039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45976.677446412039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45976.677446412039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45976.677446412039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45976.677446412039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45976.677446412039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45976.677446412039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45976.677446412039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45976.677446412039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45976.677446412039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45976.677446412039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45976.677446412039</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45976.677446412039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45976.677446412039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45976.677446412039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45976.677446412039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45976.677446412039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45976.677446412039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45976.677446412039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45976.677446412039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45976.677446412039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45976.677446412039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45976.677446412039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45976.677446412039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45976.677446412039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45976.677446412039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45976.677446412039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45976.677446412039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45976.677446412039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45976.677446412039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45976.677446412039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45976.677446412039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45976.677446412039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45976.677446412039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45976.677446412039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45976.677446412039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45976.677446412039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45976.677446412039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45976.677446412039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45976.677446412039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45976.677446412039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45976.677446412039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45976.677446412039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45976.677446412039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45976.677446412039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45976.677446412039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45976.677446412039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45976.677446412039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45976.677446412039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45976.677446412039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45976.677446412039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45976.677446412039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45976.677446412039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45976.677446412039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45976.677446412039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45976.677446412039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45976.677446412039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45976.677446412039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45976.677446412039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45976.677446412039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45976.677446412039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45976.677446412039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45976.677446412039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45976.677446412039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45976.677446412039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45976.677446412039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45976.677446412039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45976.677446412039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45976.677446412039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45976.677446412039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45976.677446412039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45976.677446412039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45976.677446412039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45976.677446412039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45976.677446412039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45976.677446412039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45976.677446412039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45976.677446412039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45976.677446412039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45976.677446412039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45976.677446412039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45976.677446412039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45976.677446412039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45976.677446412039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45976.677446412039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45976.677446412039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45976.677446412039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45976.677446412039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45976.677446412039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45976.677446412039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45976.677446412039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45976.677446412039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45976.677446412039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45976.677446412039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45976.677446412039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45976.677446412039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45976.677446412039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45976.677446412039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45976.677446412039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45976.677446412039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45976.677446412039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45976.677446412039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45976.677446412039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45976.677446412039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45976.677446412039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45976.677446412039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45976.677446412039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45976.677446412039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45976.677446412039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45976.677446412039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45976.677446412039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45976.677446412039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45976.677446412039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45976.677446412039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45976.677446412039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45976.677446412039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45976.677446412039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45976.677446412039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45976.677446412039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45976.677446412039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45976.677446412039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45976.677446412039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45976.677446412039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45976.677446412039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45976.677446412039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45976.677446412039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45976.677446412039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45976.677446412039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45976.677446412039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45976.677446412039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45976.677446412039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45976.677446412039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45976.677446412039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45976.677446412039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45976.677446412039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45976.677446412039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45976.677446412039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45976.677446412039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45976.677446412039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45976.677446412039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45976.677446412039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45976.677446412039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45976.677446412039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45976.677446412039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45976.677446412039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45976.677446412039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45976.677446412039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45976.677446412039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45976.677446412039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45976.677446412039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45976.677446412039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45976.677446412039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45976.677446412039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45976.677446412039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45976.677446412039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45976.677446412039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45976.677446412039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45976.677446412039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45976.677446412039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45976.677446412039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45976.677446412039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45976.677446412039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45976.677446412039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45976.677446412039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45976.677446412039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45976.677446412039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45976.677446412039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45976.677446412039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45976.677446412039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45976.677446412039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45976.677446412039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45976.677446412039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45976.677446412039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45976.677446412039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45976.677446412039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45976.677446412039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45976.677446412039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45976.677446412039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45976.677446412039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45976.677446412039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45976.677446412039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45976.677446412039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45976.677446412039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45976.677446412039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45976.677446412039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45976.677446412039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45976.677446412039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45976.677446412039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45976.677446412039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45976.677446412039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45976.677446412039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45976.677446412039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45976.677446412039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45976.677446412039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45976.677446412039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45976.677446412039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45976.677446412039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45976.677446412039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45976.677446412039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45976.677446412039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45976.677446412039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45976.677446412039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45976.677446412039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45976.677446412039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45976.677446412039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45976.677446412039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45976.677446412039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45976.677446412039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45976.677446412039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45976.677446412039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45976.677446412039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45976.677446412039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45976.677446412039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45976.677446412039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45976.677446412039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45976.677446412039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45976.677446412039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45976.677446412039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45976.677446412039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45976.677446412039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45976.677446412039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45976.677446412039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45976.677446412039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45976.677446412039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45976.677446412039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45976.677446412039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45976.677446412039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45976.677446412039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45976.677446412039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45976.677446412039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45976.677446412039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45976.677446412039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45976.677446412039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45976.677446412039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45976.677446412039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45976.677446412039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45976.677446412039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45976.677446412039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45976.677446412039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45976.677446412039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45976.677446412039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45976.677446412039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45976.677446412039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45976.677446412039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45976.677446412039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45976.677446412039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45976.677446412039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45976.677446412039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45976.677446412039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45976.677446412039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45976.677446412039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45976.677446412039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45976.677446412039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45976.677446412039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45976.677446412039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45976.677446412039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45976.677446412039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45976.677446412039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45976.677446412039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45976.677446412039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45976.677446412039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45976.677446412039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45976.677446412039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45976.677446412039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45976.677446412039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45976.677446412039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45976.677446412039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45976.677446412039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45976.677446412039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45976.677446412039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45976.677446412039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45976.677446412039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45976.677446412039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45976.677446412039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45976.677446412039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45976.677446412039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45976.677446412039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45976.677446412039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45976.677446412039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45976.677446412039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45976.677446412039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45976.677446412039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45976.677446412039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45976.677446412039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45976.677446412039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45976.677446412039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45976.677446412039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45976.677446412039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45976.677446412039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45976.677446412039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45976.677446412039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45976.677446412039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45976.677446412039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45976.677446412039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45976.677446412039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45976.677446412039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45976.677446412039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45976.677446412039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45976.677446412039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45976.677446412039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45976.677446412039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45976.677446412039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45976.677446412039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45976.677446412039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45976.677446412039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45976.677446412039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45976.677446412039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45976.677446412039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45976.677446412039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45976.677446412039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45976.677446412039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45976.677446412039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45976.677446412039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45976.677446412039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45976.677446412039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45976.677446412039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45976.677446412039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45976.677446412039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45976.677446412039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45976.677446412039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45976.677446412039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45976.677446412039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45976.677446412039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45976.677446412039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45976.677446412039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45976.677446412039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45976.677446412039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45976.677446412039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45976.677446412039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45976.677446412039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45976.677446412039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45976.677446412039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45976.677446412039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45976.677446412039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45976.677446412039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45976.677446412039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45976.677446412039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45976.677446412039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45976.677446412039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45976.677446412039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45976.677446412039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45976.677446412039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45976.677446412039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45976.677446412039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45976.677446412039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45976.677446412039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45976.677446412039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45976.677446412039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45976.677446412039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45976.677446412039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45976.677446412039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45976.677446412039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45976.677446412039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45976.677446412039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45976.677446412039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45976.677446412039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45976.677446412039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45976.677446412039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45976.677446412039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45976.677446412039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45976.677446412039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45976.677446412039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45976.677446412039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45976.677446412039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45976.677446412039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45976.677446412039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45976.677446412039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45976.677446412039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45976.677446412039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45976.677446412039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45976.677446412039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45976.677446412039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45976.677446412039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45976.677446412039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45976.677446412039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45976.677446412039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45976.677446412039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45976.677446412039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45976.677446412039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45976.677446412039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45976.677446412039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45976.677446412039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45976.677446412039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45976.677446412039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45976.677446412039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45976.677446412039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45976.677446412039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45976.677446412039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45976.677446412039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45976.677446412039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45976.677446412039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45976.677446412039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45976.677446412039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45976.677446412039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45976.677446412039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45976.677446412039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45976.677446412039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45976.677446412039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45976.677446412039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45976.677446412039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45976.677446412039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45976.677446412039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45976.677446412039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45976.677446412039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45976.677446412039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45976.677446412039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45976.677446412039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45976.677446412039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45976.677446412039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45976.677446412039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45976.677446412039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45976.677446412039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45976.677446412039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45976.677446412039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45976.677446412039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45976.677446412039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45976.677446412039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45976.677446412039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45976.677446412039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45976.677446412039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45976.677446412039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45976.677446412039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45976.677446412039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45976.677446412039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45976.677446412039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45976.677446412039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45976.677446412039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45976.677446412039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45976.677446412039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45976.677446412039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45976.677446412039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45976.677446412039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45976.677446412039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45976.677446412039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45976.677446412039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45976.677446412039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45976.677446412039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45976.677446412039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45976.677446412039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45976.677446412039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45976.677446412039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45976.677446412039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45976.677446412039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45976.677446412039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45976.677446412039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45976.677446412039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45976.677446412039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45976.677446412039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45976.677446412039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45976.677446412039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45976.677446412039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45976.677446412039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45976.677446412039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45976.677446412039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45976.677446412039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45976.677446412039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45976.677446412039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45976.677446412039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45976.677446412039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45976.677446412039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45976.677446412039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45976.677446412039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45976.677446412039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45976.677446412039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45976.677446412039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45976.677446412039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45976.677446412039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45976.677446412039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45976.677446412039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45976.677446412039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45976.677446412039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45976.677446412039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45976.677446412039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45976.677446412039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45976.677446412039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45976.677446412039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45976.677446412039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45976.677446412039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45976.677446412039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45976.677446412039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45976.677446412039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45976.677446412039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45976.677446412039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45976.677446412039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45976.677446412039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45976.677446412039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45976.677446412039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45976.677446412039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45976.677446412039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45976.677446412039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45976.677446412039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45976.677446412039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45976.677446412039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45976.677446412039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45976.677446412039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45976.677446412039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45976.677446412039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45976.677446412039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45976.677446412039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45976.677446412039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45976.677446412039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45976.677446412039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45976.677446412039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45976.677446412039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45976.677446412039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45976.677446412039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45976.677446412039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45976.677446412039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45976.677446412039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45976.677446412039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45976.677446412039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45976.677446412039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45976.677446412039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45976.677446412039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45976.677446412039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45976.677446412039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45976.677446412039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45976.677446412039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45976.677446412039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45976.677446412039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45976.677446412039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45976.677446412039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45976.677446412039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45976.677446412039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45976.677446412039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45976.677446412039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45976.677446412039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45976.677446412039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45976.677446412039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45976.677446412039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45976.677446412039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45976.677446412039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45976.677446412039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45976.677446412039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45976.677446412039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45976.677446412039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45976.677446412039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45976.677446412039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45976.677446412039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45976.677446412039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45976.677446412039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45976.677446412039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45976.677446412039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45976.677446412039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45976.677446412039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45976.677446412039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45976.677446412039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45976.677446412039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45976.677446412039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45976.677446412039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45976.677446412039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45976.677446412039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45976.677446412039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45976.677446412039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45976.677446412039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45976.677446412039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45976.677446412039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45976.677446412039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45976.677446412039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45976.677446412039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45976.677446412039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45976.677446412039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45976.677446412039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45976.677446412039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45976.677446412039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45976.677446412039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45976.677446412039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45976.677446412039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45976.677446412039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45976.677446412039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45976.677446412039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45976.677446412039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45976.677446412039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45976.677446412039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45976.677446412039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45976.677446412039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45976.677446412039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45976.677446412039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45976.677446412039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45976.677446412039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45976.677446412039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45976.677446412039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45976.677446412039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45976.677446412039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45976.677446412039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45976.677446412039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45976.677446412039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45976.677446412039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45976.677446412039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45976.677446412039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45976.677446412039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45976.677446412039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45976.677446412039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45976.677446412039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45976.677446412039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45976.677446412039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45976.677446412039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45976.677446412039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45976.677446412039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45976.677446412039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45976.677446412039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45976.677446412039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45976.677446412039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45976.677446412039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45976.677446412039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45976.677446412039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45976.677446412039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45976.677446412039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45976.677446412039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45976.677446412039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45976.677446412039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45976.677446412039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45976.677446412039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45976.677446412039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45976.677446412039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45976.677446412039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45976.677446412039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45976.677446412039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45976.677446412039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45976.677446412039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45976.677446412039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45976.677446412039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45976.677446412039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45976.677446412039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45976.677446412039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45976.677446412039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45976.677446412039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45976.677446412039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45976.677446412039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45976.677446412039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45976.677446412039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45976.677446412039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45976.677446412039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45976.677446412039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45976.677446412039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45976.677446412039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45976.677446412039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45976.677446412039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45976.677446412039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45976.677446412039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45976.677446412039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45976.677446412039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45976.677446412039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45976.677446412039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45976.677446412039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45976.677446412039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45976.677446412039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45976.677446412039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45976.677446412039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45976.677446412039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45976.677446412039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45976.677446412039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45976.677446412039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45976.677446412039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45976.677446412039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45976.677446412039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45976.677446412039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45976.677446412039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45976.677446412039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45976.677446412039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45976.677446412039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45976.677446412039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45976.677446412039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45976.677446412039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45976.677446412039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45976.677446412039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45976.677446412039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45976.677446412039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45976.677446412039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45976.677446412039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45976.677446412039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45976.677446412039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45976.677446412039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45976.677446412039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45976.677446412039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45976.677446412039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45976.677446412039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45976.677446412039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45976.677446412039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45976.677446412039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45976.677446412039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45976.677446412039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45976.677446412039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45976.677446412039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45976.677446412039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45976.677446412039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45976.677446412039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45976.677446412039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45976.677446412039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45976.677446412039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45976.677446412039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45976.677446412039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45976.677446412039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45976.677446412039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45976.677446412039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45976.677446412039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45976.677446412039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45976.677446412039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45976.677446412039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45976.677446412039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45976.677446412039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45976.677446412039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45976.677446412039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45976.677446412039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45976.677446412039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45976.677446412039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45976.677446412039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45976.677446412039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45976.677446412039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45976.677446412039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45976.677446412039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45976.677446412039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45976.677446412039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45976.677446412039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45976.677446412039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45976.677446412039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45976.677446412039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45976.677446412039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45976.677446412039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45976.677446412039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45976.677446412039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45976.677446412039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45976.677446412039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45976.677446412039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45976.677446412039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45976.677446412039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45976.677446412039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45976.677446412039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45976.677446412039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45976.677446412039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45976.677446412039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45976.677446412039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45976.677446412039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45976.677446412039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45976.677446412039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45976.677446412039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45976.677446412039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45976.677446412039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45976.677446412039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45976.677446412039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45976.677446412039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45976.677446412039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45976.677446412039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45976.677446412039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45976.677446412039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45976.677446412039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45976.677446412039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45976.677446412039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45976.677446412039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45976.677446412039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45976.677446412039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45976.677446412039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45976.677446412039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45976.677446412039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45976.677446412039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45976.677446412039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45976.677446412039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45976.677446412039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45976.677446412039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45976.677446412039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45976.677446412039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45976.677446412039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45976.677446412039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45976.677446412039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45976.677446412039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45976.677446412039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45976.677446412039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45976.677446412039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45976.677446412039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45976.677446412039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45976.677446412039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45976.677446412039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45976.677446412039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45976.677446412039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45976.677446412039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45976.677446412039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45976.677446412039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45976.677446412039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45976.677446412039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45976.677446412039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45976.677446412039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45976.677446412039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45976.677446412039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45976.677446412039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45976.677446412039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45976.677446412039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45976.677446412039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45976.677446412039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45976.677446412039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45976.677446412039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45976.677446412039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45976.677446412039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45976.677446412039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45976.677446412039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45976.677446412039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45976.677446412039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45976.677446412039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45976.677446412039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45976.677446412039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45976.677446412039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45976.677446412039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45976.677446412039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45976.677446412039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45976.677446412039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45976.677446412039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45976.677446412039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45976.677446412039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45976.677446412039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45976.677446412039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45976.677446412039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45976.677446412039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45976.677446412039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45976.677446412039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45976.677446412039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45976.677446412039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45976.677446412039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45976.677446412039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45976.677446412039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45976.677446412039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45976.677446412039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45976.677446412039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45976.677446412039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45976.677446412039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45976.677446412039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45976.677446412039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45976.677446412039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45976.677446412039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45976.677446412039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45976.677446412039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45976.677446412039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45976.677446412039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45976.677446412039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45976.677446412039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45976.677446412039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45976.677446412039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45976.677446412039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45976.677446412039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45976.677446412039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45976.677446412039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45976.677446412039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45976.677446412039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45976.677446412039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45976.677446412039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45976.677446412039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45976.677446412039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45976.677446412039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45976.677446412039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45976.677446412039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45976.677446412039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45976.677446412039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45976.677446412039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45976.677446412039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45976.677446412039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45976.677446412039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45976.677446412039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45976.677446412039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45976.677446412039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45976.677446412039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45976.677446412039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45976.677446412039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45976.677446412039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45976.677446412039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45976.677446412039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45976.677446412039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45976.677446412039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45976.677446412039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45976.677446412039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45976.677446412039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45976.677446412039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45976.677446412039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45976.677446412039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45976.677446412039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45976.677446412039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45976.677446412039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45976.677446412039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45976.677446412039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45976.677446412039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45976.677446412039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45976.677446412039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45976.677446412039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45976.677446412039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45976.677446412039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45976.677446412039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45976.677446412039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45976.677446412039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45976.677446412039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45976.677446412039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45976.677446412039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45976.677446412039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45976.677446412039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45976.677446412039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45976.677446412039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45976.677446412039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45976.677446412039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45976.677446412039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45976.677446412039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45976.677446412039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45976.677446412039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45976.677446412039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45976.677446412039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45976.677446412039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45976.677446412039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45976.677446412039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45976.677446412039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45976.677446412039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45976.677446412039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45976.677446412039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45976.677446412039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45976.677446412039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45976.677446412039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45976.677446412039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45976.677446412039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45976.677446412039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45976.677446412039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45976.677446412039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45976.677446412039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45976.677446412039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45976.677446412039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45976.677446412039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45976.677446412039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45976.677446412039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45976.677446412039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45976.677446412039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45976.677446412039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45976.677446412039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45976.677446412039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45976.677446412039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45976.677446412039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45976.677446412039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45976.677446412039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45976.677446412039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45976.677446412039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45976.677446412039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45976.677446412039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45976.677446412039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45976.677446412039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45976.677446412039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45976.677446412039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45976.677446412039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45976.677446412039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45976.677446412039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45976.677446412039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45976.677446412039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45976.677446412039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45976.677446412039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45976.677446412039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45976.677446412039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45976.677446412039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45976.677446412039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45976.677446412039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45976.677446412039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45976.677446412039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45976.677446412039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45976.677446412039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45976.677446412039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45976.677446412039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45976.677446412039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45976.677446412039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45976.677446412039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45976.677446412039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45976.677446412039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45976.677446412039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45976.677446412039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45976.677446412039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45976.677446412039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45976.677446412039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45976.677446412039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45976.677446412039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45976.677446412039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45976.677446412039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45976.677446412039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45976.677446412039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45976.677446412039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45976.677446412039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45976.677446412039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45976.677446412039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45976.677446412039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45976.677446412039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45976.677446412039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45976.677446412039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45976.677446412039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45976.677446412039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45976.677446412039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45976.677446412039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45976.677446412039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45976.677446412039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45976.677446412039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45976.677446412039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45976.677446412039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45976.677446412039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45976.677446412039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45976.677446412039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45976.677446412039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45976.677446412039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45976.677446412039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45976.677446412039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45976.677446412039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45976.677446412039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45976.677446412039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45976.677446412039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45976.677446412039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45976.677446412039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45976.677446412039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45976.677446412039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45976.677446412039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45976.677446412039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45976.677446412039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273.1967288194428</v>
      </c>
      <c r="H2" s="96">
        <v>45703.474768518521</v>
      </c>
      <c r="I2" s="96" t="str">
        <f>IFERROR(VLOOKUP(D2,DB!A:F,6,0),"")</f>
        <v>SCECO</v>
      </c>
      <c r="J2" s="96" t="str">
        <f>IFERROR(VLOOKUP(D2,DB!A:G,7,0),"")</f>
        <v>Dead</v>
      </c>
      <c r="K2" s="98" t="s">
        <v>39116</v>
      </c>
      <c r="L2" s="92" t="str">
        <f>IFERROR(VLOOKUP(D2,DB!A:I,9,0),"")</f>
        <v>Latis</v>
      </c>
    </row>
    <row r="3" spans="1:16" ht="28.5" customHeight="1">
      <c r="A3" s="135" t="s">
        <v>39117</v>
      </c>
      <c r="B3" s="135" t="str">
        <f>IFERROR(VLOOKUP(D3,DB!A:K,11,0),"")</f>
        <v>R4</v>
      </c>
      <c r="C3" s="94">
        <v>2</v>
      </c>
      <c r="D3" s="92" t="s">
        <v>39118</v>
      </c>
      <c r="E3" s="95" t="s">
        <v>39021</v>
      </c>
      <c r="F3" s="96">
        <v>45976.452013888891</v>
      </c>
      <c r="G3" s="97">
        <f ca="1">IFERROR(NOW()-F3,"")</f>
        <v>0.22543252314790152</v>
      </c>
      <c r="H3" s="96">
        <v>45976.444687499999</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34317</v>
      </c>
      <c r="E4" s="95" t="s">
        <v>39021</v>
      </c>
      <c r="F4" s="96">
        <v>45976.589108796295</v>
      </c>
      <c r="G4" s="97">
        <f ca="1">IFERROR(NOW()-F4,"")</f>
        <v>8.8337615743512288E-2</v>
      </c>
      <c r="H4" s="96">
        <v>45976.583136574074</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30502</v>
      </c>
      <c r="E5" s="95" t="s">
        <v>39021</v>
      </c>
      <c r="F5" s="96"/>
      <c r="G5" s="97">
        <f ca="1">IFERROR(NOW()-F5,"")</f>
        <v>45976.677446412039</v>
      </c>
      <c r="H5" s="96">
        <v>45976.591122685182</v>
      </c>
      <c r="I5" s="135" t="str">
        <f>IFERROR(VLOOKUP(D5,DB!A:F,6,0),"")</f>
        <v>SCECO</v>
      </c>
      <c r="J5" s="135" t="str">
        <f>IFERROR(VLOOKUP(D5,DB!A:G,7,0),"")</f>
        <v>Dead+In progress</v>
      </c>
      <c r="K5" s="98" t="s">
        <v>39123</v>
      </c>
      <c r="L5" s="92" t="str">
        <f>IFERROR(VLOOKUP(D5,DB!A:I,9,0),"")</f>
        <v>Latis</v>
      </c>
    </row>
    <row r="6" spans="1:16" ht="15" customHeight="1">
      <c r="A6" s="135" t="s">
        <v>39124</v>
      </c>
      <c r="B6" s="135" t="str">
        <f>IFERROR(VLOOKUP(D6,DB!A:K,11,0),"")</f>
        <v>R4</v>
      </c>
      <c r="C6" s="94">
        <v>1</v>
      </c>
      <c r="D6" s="92" t="s">
        <v>37238</v>
      </c>
      <c r="E6" s="95" t="s">
        <v>39021</v>
      </c>
      <c r="F6" s="96">
        <v>45976.66302083333</v>
      </c>
      <c r="G6" s="97">
        <f ca="1">IFERROR(NOW()-F6,"")</f>
        <v>1.4425578709051479E-2</v>
      </c>
      <c r="H6" s="96">
        <v>45976.657060185185</v>
      </c>
      <c r="I6" s="135" t="str">
        <f>IFERROR(VLOOKUP(D6,DB!A:F,6,0),"")</f>
        <v>Generator-SG</v>
      </c>
      <c r="J6" s="135" t="str">
        <f>IFERROR(VLOOKUP(D6,DB!A:G,7,0),"")</f>
        <v>Dead</v>
      </c>
      <c r="K6" s="98" t="s">
        <v>39125</v>
      </c>
      <c r="L6" s="92" t="str">
        <f>IFERROR(VLOOKUP(D6,DB!A:I,9,0),"")</f>
        <v>Latis</v>
      </c>
    </row>
    <row r="7" spans="1:16" ht="15" customHeight="1">
      <c r="A7" s="135" t="s">
        <v>39126</v>
      </c>
      <c r="B7" s="135" t="str">
        <f>IFERROR(VLOOKUP(D7,DB!A:K,11,0),"")</f>
        <v>R4</v>
      </c>
      <c r="C7" s="94">
        <v>2</v>
      </c>
      <c r="D7" s="92" t="s">
        <v>34889</v>
      </c>
      <c r="E7" s="95" t="s">
        <v>39021</v>
      </c>
      <c r="F7" s="96">
        <v>45976.666539351849</v>
      </c>
      <c r="G7" s="97">
        <f ca="1">IFERROR(NOW()-F7,"")</f>
        <v>1.0907060190220363E-2</v>
      </c>
      <c r="H7" s="96">
        <v>45976.617766203701</v>
      </c>
      <c r="I7" s="135" t="str">
        <f>IFERROR(VLOOKUP(D7,DB!A:F,6,0),"")</f>
        <v>SCECO</v>
      </c>
      <c r="J7" s="135" t="str">
        <f>IFERROR(VLOOKUP(D7,DB!A:G,7,0),"")</f>
        <v>Vandalized</v>
      </c>
      <c r="K7" s="98"/>
      <c r="L7" s="92" t="str">
        <f>IFERROR(VLOOKUP(D7,DB!A:I,9,0),"")</f>
        <v>Latis</v>
      </c>
    </row>
    <row r="8" spans="1:16" ht="15" customHeight="1">
      <c r="A8" s="135"/>
      <c r="B8" s="135" t="str">
        <f>IFERROR(VLOOKUP(D8,DB!A:K,11,0),"")</f>
        <v/>
      </c>
      <c r="C8" s="94"/>
      <c r="D8" s="92"/>
      <c r="E8" s="95"/>
      <c r="F8" s="96"/>
      <c r="G8" s="97">
        <f ca="1">IFERROR(NOW()-F8,"")</f>
        <v>45976.677446412039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45976.677446412039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45976.677446412039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45976.677446412039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45976.677446412039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45976.677446412039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45976.677446412039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45976.677446412039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45976.677446412039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45976.677446412039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45976.677446412039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45976.677446412039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45976.677446412039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45976.677446412039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45976.677446412039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45976.677446412039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45976.677446412039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45976.677446412039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45976.677446412039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45976.677446412039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45976.677446412039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45976.677446412039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45976.677446412039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45976.677446412039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45976.677446412039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45976.677446412039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45976.677446412039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45976.677446412039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45976.677446412039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45976.677446412039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45976.677446412039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45976.677446412039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45976.677446412039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45976.677446412039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45976.677446412039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45976.677446412039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45976.677446412039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45976.677446412039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45976.677446412039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45976.677446412039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45976.677446412039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45976.677446412039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45976.677446412039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45976.677446412039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45976.677446412039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45976.677446412039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45976.677446412039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45976.677446412039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45976.677446412039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45976.677446412039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45976.677446412039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45976.677446412039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45976.677446412039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45976.677446412039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45976.677446412039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45976.677446412039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45976.677446412039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45976.677446412039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45976.677446412039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45976.677446412039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45976.677446412039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45976.677446412039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45976.677446412039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45976.677446412039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45976.677446412039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45976.677446412039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45976.677446412039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45976.677446412039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45976.677446412039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45976.677446412039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45976.677446412039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45976.677446412039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45976.677446412039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45976.677446412039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45976.677446412039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45976.677446412039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45976.677446412039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45976.677446412039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45976.677446412039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45976.677446412039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45976.677446412039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45976.677446412039</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0"/>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39127</v>
      </c>
      <c r="B2" s="37" t="str">
        <f>IFERROR(VLOOKUP(D2,DB!A:K,11,0),"")</f>
        <v>R5</v>
      </c>
      <c r="C2" s="37">
        <v>3</v>
      </c>
      <c r="D2" s="107" t="s">
        <v>36011</v>
      </c>
      <c r="E2" s="37" t="s">
        <v>39021</v>
      </c>
      <c r="F2" s="38">
        <v>45891.832060185188</v>
      </c>
      <c r="G2" s="116">
        <f ca="1">IFERROR(NOW()-F2,"")</f>
        <v>84.845386226850678</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39026</v>
      </c>
      <c r="F3" s="38">
        <v>45926.188877314817</v>
      </c>
      <c r="G3" s="116">
        <f t="shared" ref="G3" ca="1" si="0">IFERROR(NOW()-F3,"")</f>
        <v>50.488569097222353</v>
      </c>
      <c r="H3" s="38">
        <v>45926.158159722225</v>
      </c>
      <c r="I3" s="37" t="str">
        <f>IFERROR(VLOOKUP(D3,DB!A:F,6,0),"")</f>
        <v>SCECO</v>
      </c>
      <c r="J3" s="37" t="str">
        <f>IFERROR(VLOOKUP(D3,DB!A:G,7,0),"")</f>
        <v>Good</v>
      </c>
      <c r="K3" s="37" t="s">
        <v>39130</v>
      </c>
      <c r="L3" s="37" t="str">
        <f>IFERROR(VLOOKUP(D3,DB!A:I,9,0),"")</f>
        <v>Latis</v>
      </c>
      <c r="M3" s="106"/>
    </row>
    <row r="4" spans="1:13" ht="48" customHeight="1">
      <c r="A4" s="124" t="s">
        <v>39131</v>
      </c>
      <c r="B4" s="124" t="str">
        <f>IFERROR(VLOOKUP(D4,DB!A:K,11,0),"")</f>
        <v>R5</v>
      </c>
      <c r="C4" s="124">
        <v>1</v>
      </c>
      <c r="D4" s="124" t="s">
        <v>34758</v>
      </c>
      <c r="E4" s="124" t="s">
        <v>39026</v>
      </c>
      <c r="F4" s="125">
        <v>45948.661111111112</v>
      </c>
      <c r="G4" s="126">
        <f t="shared" ref="G4" ca="1" si="1">IFERROR(NOW()-F4,"")</f>
        <v>28.016335300926585</v>
      </c>
      <c r="H4" s="125">
        <v>45948.661111111112</v>
      </c>
      <c r="I4" s="124" t="str">
        <f>IFERROR(VLOOKUP(D4,DB!A:F,6,0),"")</f>
        <v>SCECO</v>
      </c>
      <c r="J4" s="124" t="str">
        <f>IFERROR(VLOOKUP(D4,DB!A:G,7,0),"")</f>
        <v>Dead</v>
      </c>
      <c r="K4" s="124" t="s">
        <v>39132</v>
      </c>
      <c r="L4" s="124" t="str">
        <f>IFERROR(VLOOKUP(D4,DB!A:I,9,0),"")</f>
        <v>Latis</v>
      </c>
    </row>
    <row r="5" spans="1:13" ht="30.75">
      <c r="A5" s="124" t="s">
        <v>39133</v>
      </c>
      <c r="B5" s="124" t="s">
        <v>5443</v>
      </c>
      <c r="C5" s="124">
        <v>1</v>
      </c>
      <c r="D5" s="124" t="s">
        <v>32330</v>
      </c>
      <c r="E5" s="124" t="s">
        <v>39021</v>
      </c>
      <c r="F5" s="125">
        <v>45968.848599537036</v>
      </c>
      <c r="G5" s="126">
        <v>0.54726851851851854</v>
      </c>
      <c r="H5" s="125">
        <v>45968.827465277776</v>
      </c>
      <c r="I5" s="124" t="s">
        <v>22</v>
      </c>
      <c r="J5" s="124" t="s">
        <v>65</v>
      </c>
      <c r="K5" s="124" t="s">
        <v>39134</v>
      </c>
      <c r="L5" s="124" t="s">
        <v>8145</v>
      </c>
    </row>
    <row r="6" spans="1:13">
      <c r="A6" s="124" t="s">
        <v>39135</v>
      </c>
      <c r="B6" s="124" t="str">
        <f>IFERROR(VLOOKUP(D6,DB!A:K,11,0),"")</f>
        <v>R5</v>
      </c>
      <c r="C6" s="124">
        <v>1</v>
      </c>
      <c r="D6" s="124" t="s">
        <v>33539</v>
      </c>
      <c r="E6" s="124" t="s">
        <v>39026</v>
      </c>
      <c r="F6" s="124"/>
      <c r="G6" s="126">
        <f t="shared" ref="G6:G43" ca="1" si="2">IFERROR(NOW()-F6,"")</f>
        <v>45976.677446412039</v>
      </c>
      <c r="H6" s="125">
        <v>45976.204270833332</v>
      </c>
      <c r="I6" s="124" t="str">
        <f>IFERROR(VLOOKUP(D6,DB!A:F,6,0),"")</f>
        <v>SCECO</v>
      </c>
      <c r="J6" s="124" t="str">
        <f>IFERROR(VLOOKUP(D6,DB!A:G,7,0),"")</f>
        <v>No BB Design</v>
      </c>
      <c r="K6" s="124" t="s">
        <v>39136</v>
      </c>
      <c r="L6" s="124" t="str">
        <f>IFERROR(VLOOKUP(D6,DB!A:I,9,0),"")</f>
        <v>Latis</v>
      </c>
    </row>
    <row r="7" spans="1:13">
      <c r="A7" s="124" t="s">
        <v>39137</v>
      </c>
      <c r="B7" s="124" t="str">
        <f>IFERROR(VLOOKUP(D7,DB!A:K,11,0),"")</f>
        <v>R5</v>
      </c>
      <c r="C7" s="124">
        <v>1</v>
      </c>
      <c r="D7" s="124" t="s">
        <v>38409</v>
      </c>
      <c r="E7" s="124" t="s">
        <v>39021</v>
      </c>
      <c r="F7" s="124"/>
      <c r="G7" s="126">
        <f t="shared" ca="1" si="2"/>
        <v>45976.677446412039</v>
      </c>
      <c r="H7" s="125">
        <v>45976.36105324074</v>
      </c>
      <c r="I7" s="124" t="str">
        <f>IFERROR(VLOOKUP(D7,DB!A:F,6,0),"")</f>
        <v>SCECO</v>
      </c>
      <c r="J7" s="124" t="str">
        <f>IFERROR(VLOOKUP(D7,DB!A:G,7,0),"")</f>
        <v>Good</v>
      </c>
      <c r="K7" s="124" t="s">
        <v>39138</v>
      </c>
      <c r="L7" s="124" t="str">
        <f>IFERROR(VLOOKUP(D7,DB!A:I,9,0),"")</f>
        <v>Latis</v>
      </c>
    </row>
    <row r="8" spans="1:13">
      <c r="A8" s="124" t="s">
        <v>39137</v>
      </c>
      <c r="B8" s="124" t="str">
        <f>IFERROR(VLOOKUP(D8,DB!A:K,11,0),"")</f>
        <v>R5</v>
      </c>
      <c r="C8" s="124">
        <v>3</v>
      </c>
      <c r="D8" s="124" t="s">
        <v>38148</v>
      </c>
      <c r="E8" s="124" t="s">
        <v>39021</v>
      </c>
      <c r="F8" s="124"/>
      <c r="G8" s="126">
        <f t="shared" ca="1" si="2"/>
        <v>45976.677446412039</v>
      </c>
      <c r="H8" s="125">
        <v>45976.442164351851</v>
      </c>
      <c r="I8" s="124" t="str">
        <f>IFERROR(VLOOKUP(D8,DB!A:F,6,0),"")</f>
        <v>SCECO</v>
      </c>
      <c r="J8" s="124" t="str">
        <f>IFERROR(VLOOKUP(D8,DB!A:G,7,0),"")</f>
        <v>Haj Removal</v>
      </c>
      <c r="K8" s="124" t="s">
        <v>39139</v>
      </c>
      <c r="L8" s="124" t="str">
        <f>IFERROR(VLOOKUP(D8,DB!A:I,9,0),"")</f>
        <v>Latis</v>
      </c>
    </row>
    <row r="9" spans="1:13">
      <c r="A9" s="124"/>
      <c r="B9" s="124" t="str">
        <f>IFERROR(VLOOKUP(D9,DB!A:K,11,0),"")</f>
        <v/>
      </c>
      <c r="C9" s="124"/>
      <c r="D9" s="124"/>
      <c r="E9" s="124"/>
      <c r="F9" s="124"/>
      <c r="G9" s="126">
        <f t="shared" ca="1" si="2"/>
        <v>45976.677446412039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45976.677446412039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45976.677446412039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45976.677446412039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45976.677446412039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45976.677446412039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45976.677446412039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45976.677446412039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45976.677446412039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45976.677446412039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45976.677446412039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45976.677446412039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45976.677446412039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45976.677446412039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45976.677446412039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45976.677446412039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45976.677446412039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45976.677446412039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45976.677446412039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45976.677446412039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45976.677446412039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45976.677446412039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45976.677446412039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45976.677446412039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45976.677446412039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45976.677446412039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45976.677446412039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45976.677446412039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45976.677446412039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45976.677446412039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45976.677446412039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45976.677446412039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45976.677446412039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45976.677446412039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45976.677446412039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ref="G44:G107" ca="1" si="3">IFERROR(NOW()-F44,"")</f>
        <v>45976.677446412039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45976.677446412039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45976.677446412039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45976.677446412039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45976.677446412039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45976.677446412039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45976.677446412039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45976.677446412039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45976.677446412039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45976.677446412039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45976.677446412039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45976.677446412039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45976.677446412039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45976.677446412039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45976.677446412039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45976.677446412039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45976.677446412039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45976.677446412039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45976.677446412039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45976.677446412039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45976.677446412039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45976.677446412039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45976.677446412039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45976.677446412039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45976.677446412039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45976.677446412039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45976.677446412039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45976.677446412039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45976.677446412039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45976.677446412039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45976.677446412039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45976.677446412039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45976.677446412039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45976.677446412039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45976.677446412039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45976.677446412039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45976.677446412039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45976.677446412039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45976.677446412039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45976.677446412039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45976.677446412039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45976.677446412039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45976.677446412039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45976.677446412039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45976.677446412039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45976.677446412039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45976.677446412039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45976.677446412039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45976.677446412039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45976.677446412039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45976.677446412039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45976.677446412039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45976.677446412039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45976.677446412039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45976.677446412039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45976.677446412039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45976.677446412039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45976.677446412039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45976.677446412039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45976.677446412039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45976.677446412039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45976.677446412039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45976.677446412039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45976.677446412039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4">IFERROR(NOW()-F108,"")</f>
        <v>45976.677446412039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45976.677446412039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45976.677446412039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45976.677446412039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45976.677446412039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45976.677446412039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45976.677446412039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45976.677446412039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45976.677446412039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45976.677446412039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45976.677446412039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45976.677446412039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45976.677446412039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45976.677446412039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45976.677446412039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45976.677446412039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45976.677446412039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45976.677446412039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45976.677446412039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45976.677446412039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45976.677446412039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45976.677446412039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45976.677446412039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45976.677446412039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45976.677446412039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45976.677446412039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45976.677446412039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45976.677446412039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45976.677446412039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45976.677446412039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45976.677446412039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45976.677446412039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45976.677446412039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45976.677446412039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45976.677446412039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45976.677446412039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45976.677446412039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45976.677446412039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45976.677446412039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45976.677446412039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45976.677446412039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45976.677446412039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45976.677446412039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45976.677446412039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45976.677446412039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45976.677446412039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45976.677446412039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45976.677446412039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45976.677446412039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45976.677446412039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45976.677446412039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45976.677446412039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45976.677446412039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45976.677446412039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45976.677446412039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45976.677446412039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45976.677446412039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45976.677446412039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45976.677446412039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45976.677446412039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45976.677446412039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45976.677446412039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45976.677446412039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45976.677446412039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5">IFERROR(NOW()-F172,"")</f>
        <v>45976.677446412039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45976.677446412039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45976.677446412039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45976.677446412039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45976.677446412039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45976.677446412039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45976.677446412039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45976.677446412039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45976.677446412039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45976.677446412039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45976.677446412039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45976.677446412039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45976.677446412039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45976.677446412039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45976.677446412039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45976.677446412039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45976.677446412039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45976.677446412039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45976.677446412039</v>
      </c>
      <c r="H190" s="124"/>
      <c r="I190" s="124" t="str">
        <f>IFERROR(VLOOKUP(D190,DB!A:F,6,0),"")</f>
        <v/>
      </c>
      <c r="J190" s="124" t="str">
        <f>IFERROR(VLOOKUP(D190,DB!A:G,7,0),"")</f>
        <v/>
      </c>
      <c r="K190" s="124"/>
      <c r="L190" s="124" t="str">
        <f>IFERROR(VLOOKUP(D190,DB!A:I,9,0),"")</f>
        <v/>
      </c>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39140</v>
      </c>
      <c r="B2" s="141" t="str">
        <f>IFERROR(VLOOKUP(D2,DB!A:K,11,0),"")</f>
        <v>R6</v>
      </c>
      <c r="C2" s="142">
        <v>1</v>
      </c>
      <c r="D2" s="141" t="s">
        <v>37870</v>
      </c>
      <c r="E2" s="124" t="s">
        <v>39021</v>
      </c>
      <c r="F2" s="143">
        <v>45976.598136574074</v>
      </c>
      <c r="G2" s="105">
        <f t="shared" ref="G2:G15" ca="1" si="0">IFERROR(NOW()-F2,"-")</f>
        <v>7.9309837965411134E-2</v>
      </c>
      <c r="H2" s="143">
        <v>45976.592048611114</v>
      </c>
      <c r="I2" s="141" t="str">
        <f>IFERROR(VLOOKUP(D2,DB!A:F,6,0),"")</f>
        <v>SCECO</v>
      </c>
      <c r="J2" s="141" t="str">
        <f>IFERROR(VLOOKUP(D2,DB!A:G,7,0),"")</f>
        <v>No BB Shifted</v>
      </c>
      <c r="K2" s="144" t="s">
        <v>39141</v>
      </c>
      <c r="L2" s="145" t="str">
        <f>IFERROR(VLOOKUP(D2,DB!A:I,9,0),"")</f>
        <v>Latis</v>
      </c>
    </row>
    <row r="3" spans="1:16382" ht="31.5" customHeight="1">
      <c r="A3" s="140"/>
      <c r="B3" s="141" t="str">
        <f>IFERROR(VLOOKUP(D3,DB!A:K,11,0),"")</f>
        <v/>
      </c>
      <c r="C3" s="142"/>
      <c r="D3" s="141"/>
      <c r="E3" s="124"/>
      <c r="F3" s="143"/>
      <c r="G3" s="105">
        <f t="shared" ca="1" si="0"/>
        <v>45976.677446412039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45976.677446412039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45976.677446412039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45976.677446412039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45976.677446412039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45976.677446412039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45976.677446412039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45976.677446412039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45976.677446412039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45976.677446412039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45976.677446412039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45976.677446412039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45976.677446412039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45976.677446412039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45976.677446412039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45976.677446412039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45976.677446412039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45976.677446412039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45976.677446412039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45976.677446412039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45976.677446412039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45976.677446412039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45976.677446412039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45976.677446412039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45976.677446412039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45976.677446412039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45976.677446412039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45976.677446412039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45976.677446412039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45976.677446412039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45976.677446412039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45976.677446412039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45976.677446412039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45976.677446412039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45976.677446412039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45976.677446412039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45976.677446412039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45976.677446412039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45976.677446412039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45976.677446412039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45976.677446412039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45976.677446412039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45976.677446412039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45976.677446412039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45976.677446412039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45976.677446412039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45976.677446412039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45976.677446412039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45976.677446412039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45976.677446412039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45976.677446412039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45976.677446412039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45976.677446412039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45976.677446412039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45976.677446412039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45976.677446412039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45976.677446412039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45976.677446412039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45976.677446412039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45976.677446412039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45976.677446412039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45976.677446412039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45976.677446412039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45976.677446412039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45976.677446412039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45976.677446412039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45976.677446412039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45976.677446412039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45976.677446412039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45976.677446412039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45976.677446412039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45976.677446412039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45976.677446412039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45976.677446412039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45976.677446412039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45976.677446412039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45976.677446412039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45976.677446412039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45976.677446412039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45976.677446412039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45976.677446412039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45976.677446412039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45976.677446412039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45976.677446412039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45976.677446412039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45976.677446412039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45976.677446412039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45976.677446412039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45976.677446412039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45976.677446412039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45976.677446412039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45976.677446412039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45976.677446412039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45976.677446412039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45976.677446412039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45976.677446412039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45976.677446412039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45976.677446412039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45976.677446412039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45976.677446412039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45976.677446412039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45976.677446412039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45976.677446412039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45976.677446412039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45976.677446412039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45976.677446412039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45976.677446412039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45976.677446412039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45976.677446412039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45976.677446412039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45976.677446412039</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2025-11-15T13:15:36Z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