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12" documentId="120_S{2AC9BD13-BADA-5192-A53E-5A8FF88502F6}" xr6:coauthVersionLast="47" xr6:coauthVersionMax="47" xr10:uidLastSave="{4CBCCC90-1C79-4500-BB9A-1DFE71D28DBD}"/>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7" i="4"/>
  <c r="G7" i="4"/>
  <c r="I7" i="4"/>
  <c r="J7" i="4"/>
  <c r="L7"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G23"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<sst xmlns="http://schemas.openxmlformats.org/spreadsheetml/2006/main" count="181535" uniqueCount="39144">
  <si>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</si>
  <si>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</si>
  <si>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</si>
  <si>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</si>
  <si>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</si>
  <si>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</si>
  <si>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</si>
  <si>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</si>
  <si>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</si>
  <si>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</si>
  <si>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</si>
  <si>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</si>
  <si>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</si>
  <si>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</si>
  <si>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</si>
  <si>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</si>
  <si>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</si>
  <si>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</si>
  <si>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</si>
  <si>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</si>
  <si>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</si>
  <si>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</si>
  <si>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</si>
  <si>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</si>
  <si>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</si>
  <si>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</si>
  <si>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</si>
  <si>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</si>
  <si>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</si>
  <si>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</si>
  <si>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</si>
  <si>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</si>
  <si>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</si>
  <si>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</si>
  <si>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</si>
  <si>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</si>
  <si>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</si>
  <si>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</si>
  <si>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</si>
  <si>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</si>
  <si>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</si>
  <si>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</si>
  <si>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</si>
  <si>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</si>
  <si>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</si>
  <si>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</si>
  <si>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</si>
  <si>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</si>
  <si>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</si>
  <si>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</si>
  <si>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</si>
  <si>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</si>
  <si>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</si>
  <si>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</si>
  <si>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</si>
  <si>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</si>
  <si>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</si>
  <si>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</si>
  <si>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</si>
  <si>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</si>
  <si>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</si>
  <si>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</si>
  <si>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</si>
  <si>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</si>
  <si>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</si>
  <si>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</si>
  <si>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</si>
  <si>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</si>
  <si>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</si>
  <si>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</si>
  <si>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</si>
  <si>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</si>
  <si>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</si>
  <si>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</si>
  <si>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</si>
  <si>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</si>
  <si>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</si>
  <si>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</si>
  <si>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</si>
  <si>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</si>
  <si>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</si>
  <si>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</si>
  <si>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</si>
  <si>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</si>
  <si>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</si>
  <si>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</si>
  <si>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</si>
  <si>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</si>
  <si>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</si>
  <si>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</si>
  <si>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</si>
  <si>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</si>
  <si>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</si>
  <si>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</si>
  <si>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</si>
  <si>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</si>
  <si>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</si>
  <si>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</si>
  <si>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</si>
  <si>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</si>
  <si>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</si>
  <si>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</si>
  <si>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</si>
  <si>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</si>
  <si>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</si>
  <si>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</si>
  <si>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</si>
  <si>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</si>
  <si>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</si>
  <si>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</si>
  <si>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</si>
  <si>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</si>
  <si>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</si>
  <si>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</si>
  <si>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</si>
  <si>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</si>
  <si>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</si>
  <si>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</si>
  <si>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</si>
  <si>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</si>
  <si>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</si>
  <si>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</si>
  <si>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</si>
  <si>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</si>
  <si>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</si>
  <si>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</si>
  <si>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</si>
  <si>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</si>
  <si>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</si>
  <si>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</si>
  <si>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</si>
  <si>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</si>
  <si>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</si>
  <si>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</si>
  <si>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</si>
  <si>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</si>
  <si>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</si>
  <si>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</si>
  <si>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</si>
  <si>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</si>
  <si>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</si>
  <si>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</si>
  <si>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</si>
  <si>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</si>
  <si>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</si>
  <si>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</si>
  <si>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</si>
  <si>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</si>
  <si>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</si>
  <si>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</si>
  <si>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</si>
  <si>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</si>
  <si>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</si>
  <si>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</si>
  <si>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</si>
  <si>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</si>
  <si>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</si>
  <si>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</si>
  <si>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</si>
  <si>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</si>
  <si>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</si>
  <si>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</si>
  <si>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</si>
  <si>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</si>
  <si>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</si>
  <si>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</si>
  <si>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</si>
  <si>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</si>
  <si>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</si>
  <si>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</si>
  <si>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</si>
  <si>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</si>
  <si>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</si>
  <si>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</si>
  <si>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</si>
  <si>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</si>
  <si>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</si>
  <si>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</si>
  <si>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</si>
  <si>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</si>
  <si>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</si>
  <si>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</si>
  <si>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</si>
  <si>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</si>
  <si>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</si>
  <si>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</si>
  <si>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</si>
  <si>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</si>
  <si>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</si>
  <si>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</si>
  <si>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</si>
  <si>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</si>
  <si>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</si>
  <si>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</si>
  <si>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</si>
  <si>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</si>
  <si>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</si>
  <si>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</si>
  <si>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</si>
  <si>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</si>
  <si>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</si>
  <si>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</si>
  <si>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</si>
  <si>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</si>
  <si>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</si>
  <si>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</si>
  <si>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</si>
  <si>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</si>
  <si>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</si>
  <si>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</si>
  <si>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</si>
  <si>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</si>
  <si>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</si>
  <si>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</si>
  <si>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</si>
  <si>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</si>
  <si>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</si>
  <si>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</si>
  <si>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</si>
  <si>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</si>
  <si>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</si>
  <si>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</si>
  <si>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</si>
  <si>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</si>
  <si>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</si>
  <si>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</si>
  <si>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</si>
  <si>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</si>
  <si>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</si>
  <si>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</si>
  <si>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</si>
  <si>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</si>
  <si>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</si>
  <si>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</si>
  <si>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</si>
  <si>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</si>
  <si>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</si>
  <si>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</si>
  <si>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</si>
  <si>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</si>
  <si>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</si>
  <si>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</si>
  <si>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</si>
  <si>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</si>
  <si>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</si>
  <si>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</si>
  <si>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</si>
  <si>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</si>
  <si>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</si>
  <si>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</si>
  <si>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</si>
  <si>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</si>
  <si>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</si>
  <si>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</si>
  <si>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</si>
  <si>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</si>
  <si>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</si>
  <si>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</si>
  <si>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</si>
  <si>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</si>
  <si>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</si>
  <si>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</si>
  <si>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</si>
  <si>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</si>
  <si>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</si>
  <si>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</si>
  <si>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</si>
  <si>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</si>
  <si>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</si>
  <si>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</si>
  <si>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</si>
  <si>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</si>
  <si>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</si>
  <si>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</si>
  <si>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</si>
  <si>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</si>
  <si>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</si>
  <si>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</si>
  <si>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</si>
  <si>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</si>
  <si>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</si>
  <si>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</si>
  <si>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</si>
  <si>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</si>
  <si>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</si>
  <si>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</si>
  <si>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</si>
  <si>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</si>
  <si>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</si>
  <si>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</si>
  <si>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</si>
  <si>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</si>
  <si>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</si>
  <si>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</si>
  <si>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</si>
  <si>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</si>
  <si>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</si>
  <si>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</si>
  <si>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</si>
  <si>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</si>
  <si>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</si>
  <si>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</si>
  <si>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</si>
  <si>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</si>
  <si>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</si>
  <si>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</si>
  <si>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</si>
  <si>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</si>
  <si>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</si>
  <si>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</si>
  <si>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</si>
  <si>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</si>
  <si>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</si>
  <si>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</si>
  <si>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</si>
  <si>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</si>
  <si>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</si>
  <si>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</si>
  <si>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</si>
  <si>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</si>
  <si>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</si>
  <si>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</si>
  <si>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</si>
  <si>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</si>
  <si>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</si>
  <si>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</si>
  <si>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</si>
  <si>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</si>
  <si>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</si>
  <si>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</si>
  <si>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</si>
  <si>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</si>
  <si>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</si>
  <si>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</si>
  <si>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</si>
  <si>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</si>
  <si>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</si>
  <si>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</si>
  <si>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</si>
  <si>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</si>
  <si>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</si>
  <si>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</si>
  <si>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</si>
  <si>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</si>
  <si>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</si>
  <si>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</si>
  <si>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</si>
  <si>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</si>
  <si>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</si>
  <si>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</si>
  <si>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</si>
  <si>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</si>
  <si>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</si>
  <si>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</si>
  <si>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</si>
  <si>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</si>
  <si>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</si>
  <si>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</si>
  <si>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</si>
  <si>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</si>
  <si>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</si>
  <si>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</si>
  <si>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</si>
  <si>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</si>
  <si>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</si>
  <si>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</si>
  <si>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</si>
  <si>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</si>
  <si>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</si>
  <si>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</si>
  <si>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</si>
  <si>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</si>
  <si>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</si>
  <si>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</si>
  <si>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</si>
  <si>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</si>
  <si>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</si>
  <si>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</si>
  <si>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</si>
  <si>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</si>
  <si>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</si>
  <si>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</si>
  <si>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</si>
  <si>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</si>
  <si>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</si>
  <si>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</si>
  <si>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</si>
  <si>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</si>
  <si>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</si>
  <si>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</si>
  <si>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</si>
  <si>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</si>
  <si>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</si>
  <si>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</si>
  <si>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</si>
  <si>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</si>
  <si>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</si>
  <si>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</si>
  <si>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</si>
  <si>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</si>
  <si>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</si>
  <si>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</si>
  <si>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</si>
  <si>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</si>
  <si>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</si>
  <si>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</si>
  <si>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</si>
  <si>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</si>
  <si>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</si>
  <si>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</si>
  <si>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</si>
  <si>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</si>
  <si>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</si>
  <si>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</si>
  <si>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</si>
  <si>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</si>
  <si>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</si>
  <si>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</si>
  <si>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</si>
  <si>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</si>
  <si>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</si>
  <si>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</si>
  <si>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</si>
  <si>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</si>
  <si>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</si>
  <si>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</si>
  <si>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</si>
  <si>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</si>
  <si>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</si>
  <si>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</si>
  <si>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</si>
  <si>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</si>
  <si>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</si>
  <si>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</si>
  <si>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</si>
  <si>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</si>
  <si>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</si>
  <si>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</si>
  <si>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</si>
  <si>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</si>
  <si>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</si>
  <si>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</si>
  <si>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</si>
  <si>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</si>
  <si>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</si>
  <si>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</si>
  <si>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</si>
  <si>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</si>
  <si>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</si>
  <si>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</si>
  <si>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</si>
  <si>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</si>
  <si>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</si>
  <si>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</si>
  <si>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</si>
  <si>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</si>
  <si>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</si>
  <si>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</si>
  <si>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</si>
  <si>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</si>
  <si>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</si>
  <si>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</si>
  <si>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</si>
  <si>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</si>
  <si>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</si>
  <si>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</si>
  <si>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</si>
  <si>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</si>
  <si>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</si>
  <si>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</si>
  <si>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</si>
  <si>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</si>
  <si>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</si>
  <si>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</si>
  <si>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</si>
  <si>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</si>
  <si>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</si>
  <si>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</si>
  <si>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</si>
  <si>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</si>
  <si>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</si>
  <si>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</si>
  <si>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</si>
  <si>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</si>
  <si>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</si>
  <si>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</si>
  <si>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</si>
  <si>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</si>
  <si>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</si>
  <si>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</si>
  <si>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</si>
  <si>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</si>
  <si>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</si>
  <si>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</si>
  <si>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</si>
  <si>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</si>
  <si>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</si>
  <si>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</si>
  <si>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</si>
  <si>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</si>
  <si>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</si>
  <si>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</si>
  <si>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</si>
  <si>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</si>
  <si>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</si>
  <si>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</si>
  <si>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</si>
  <si>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</si>
  <si>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</si>
  <si>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</si>
  <si>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</si>
  <si>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</si>
  <si>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</si>
  <si>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</si>
  <si>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</si>
  <si>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</si>
  <si>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</si>
  <si>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</si>
  <si>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</si>
  <si>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</si>
  <si>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</si>
  <si>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</si>
  <si>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</si>
  <si>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</si>
  <si>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</si>
  <si>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</si>
  <si>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</si>
  <si>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</si>
  <si>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</si>
  <si>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</si>
  <si>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</si>
  <si>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</si>
  <si>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</si>
  <si>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</si>
  <si>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</si>
  <si>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</si>
  <si>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</si>
  <si>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</si>
  <si>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</si>
  <si>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</si>
  <si>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</si>
  <si>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</si>
  <si>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</si>
  <si>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</si>
  <si>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</si>
  <si>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</si>
  <si>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</si>
  <si>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</si>
  <si>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</si>
  <si>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</si>
  <si>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</si>
  <si>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</si>
  <si>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</si>
  <si>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</si>
  <si>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</si>
  <si>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</si>
  <si>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</si>
  <si>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</si>
  <si>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</si>
  <si>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</si>
  <si>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</si>
  <si>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</si>
  <si>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</si>
  <si>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</si>
  <si>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</si>
  <si>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</si>
  <si>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</si>
  <si>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</si>
  <si>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</si>
  <si>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</si>
  <si>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</si>
  <si>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</si>
  <si>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</si>
  <si>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</si>
  <si>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</si>
  <si>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</si>
  <si>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</si>
  <si>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</si>
  <si>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</si>
  <si>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</si>
  <si>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</si>
  <si>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</si>
  <si>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</si>
  <si>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</si>
  <si>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</si>
  <si>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</si>
  <si>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</si>
  <si>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</si>
  <si>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</si>
  <si>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</si>
  <si>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</si>
  <si>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</si>
  <si>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</si>
  <si>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</si>
  <si>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</si>
  <si>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</si>
  <si>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</si>
  <si>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</si>
  <si>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</si>
  <si>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</si>
  <si>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</si>
  <si>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</si>
  <si>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</si>
  <si>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</si>
  <si>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</si>
  <si>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</si>
  <si>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</si>
  <si>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</si>
  <si>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</si>
  <si>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</si>
  <si>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</si>
  <si>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</si>
  <si>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</si>
  <si>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</si>
  <si>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</si>
  <si>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</si>
  <si>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</si>
  <si>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</si>
  <si>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</si>
  <si>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</si>
  <si>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</si>
  <si>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</si>
  <si>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</si>
  <si>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</si>
  <si>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</si>
  <si>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</si>
  <si>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</si>
  <si>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</si>
  <si>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</si>
  <si>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</si>
  <si>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</si>
  <si>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</si>
  <si>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</si>
  <si>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</si>
  <si>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</si>
  <si>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</si>
  <si>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</si>
  <si>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</si>
  <si>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</si>
  <si>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</si>
  <si>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</si>
  <si>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</si>
  <si>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</si>
  <si>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</si>
  <si>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</si>
  <si>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</si>
  <si>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</si>
  <si>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</si>
  <si>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</si>
  <si>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</si>
  <si>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</si>
  <si>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</si>
  <si>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</si>
  <si>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</si>
  <si>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</si>
  <si>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</si>
  <si>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</si>
  <si>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</si>
  <si>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</si>
  <si>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</si>
  <si>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</si>
  <si>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</si>
  <si>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</si>
  <si>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</si>
  <si>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</si>
  <si>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</si>
  <si>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</si>
  <si>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</si>
  <si>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</si>
  <si>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</si>
  <si>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</si>
  <si>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</si>
  <si>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</si>
  <si>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</si>
  <si>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</si>
  <si>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</si>
  <si>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</si>
  <si>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</si>
  <si>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</si>
  <si>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</si>
  <si>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</si>
  <si>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</si>
  <si>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</si>
  <si>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</si>
  <si>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</si>
  <si>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</si>
  <si>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</si>
  <si>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</si>
  <si>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</si>
  <si>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</si>
  <si>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</si>
  <si>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</si>
  <si>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</si>
  <si>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</si>
  <si>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</si>
  <si>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</si>
  <si>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</si>
  <si>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</si>
  <si>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</si>
  <si>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</si>
  <si>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</si>
  <si>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</si>
  <si>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</si>
  <si>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</si>
  <si>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</si>
  <si>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</si>
  <si>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</si>
  <si>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</si>
  <si>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</si>
  <si>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</si>
  <si>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</si>
  <si>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</si>
  <si>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</si>
  <si>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</si>
  <si>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</si>
  <si>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</si>
  <si>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</si>
  <si>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</si>
  <si>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</si>
  <si>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</si>
  <si>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</si>
  <si>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</si>
  <si>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</si>
  <si>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</si>
  <si>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</si>
  <si>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</si>
  <si>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</si>
  <si>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</si>
  <si>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</si>
  <si>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</si>
  <si>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</si>
  <si>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</si>
  <si>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</si>
  <si>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</si>
  <si>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</si>
  <si>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</si>
  <si>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</si>
  <si>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</si>
  <si>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</si>
  <si>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</si>
  <si>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</si>
  <si>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</si>
  <si>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</si>
  <si>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</si>
  <si>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</si>
  <si>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</si>
  <si>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</si>
  <si>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</si>
  <si>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</si>
  <si>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</si>
  <si>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</si>
  <si>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</si>
  <si>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</si>
  <si>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</si>
  <si>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</si>
  <si>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</si>
  <si>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</si>
  <si>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</si>
  <si>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</si>
  <si>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</si>
  <si>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</si>
  <si>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</si>
  <si>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</si>
  <si>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</si>
  <si>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</si>
  <si>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</si>
  <si>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</si>
  <si>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</si>
  <si>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</si>
  <si>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</si>
  <si>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</si>
  <si>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</si>
  <si>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</si>
  <si>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</si>
  <si>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</si>
  <si>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</si>
  <si>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</si>
  <si>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</si>
  <si>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</si>
  <si>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</si>
  <si>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</si>
  <si>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</si>
  <si>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</si>
  <si>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</si>
  <si>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</si>
  <si>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</si>
  <si>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</si>
  <si>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</si>
  <si>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</si>
  <si>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</si>
  <si>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</si>
  <si>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</si>
  <si>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</si>
  <si>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</si>
  <si>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</si>
  <si>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</si>
  <si>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</si>
  <si>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</si>
  <si>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</si>
  <si>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</si>
  <si>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</si>
  <si>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</si>
  <si>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</si>
  <si>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</si>
  <si>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</si>
  <si>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</si>
  <si>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</si>
  <si>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</si>
  <si>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</si>
  <si>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</si>
  <si>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</si>
  <si>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</si>
  <si>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</si>
  <si>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</si>
  <si>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</si>
  <si>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</si>
  <si>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</si>
  <si>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</si>
  <si>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</si>
  <si>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</si>
  <si>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</si>
  <si>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</si>
  <si>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</si>
  <si>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</si>
  <si>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</si>
  <si>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</si>
  <si>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</si>
  <si>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</si>
  <si>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</si>
  <si>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</si>
  <si>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</si>
  <si>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</si>
  <si>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</si>
  <si>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</si>
  <si>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</si>
  <si>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</si>
  <si>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</si>
  <si>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</si>
  <si>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</si>
  <si>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</si>
  <si>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</si>
  <si>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</si>
  <si>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</si>
  <si>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</si>
  <si>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</si>
  <si>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</si>
  <si>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</si>
  <si>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</si>
  <si>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</si>
  <si>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</si>
  <si>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</si>
  <si>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</si>
  <si>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</si>
  <si>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</si>
  <si>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</si>
  <si>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</si>
  <si>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</si>
  <si>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</si>
  <si>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</si>
  <si>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</si>
  <si>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</si>
  <si>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</si>
  <si>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</si>
  <si>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</si>
  <si>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</si>
  <si>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</si>
  <si>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</si>
  <si>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</si>
  <si>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</si>
  <si>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</si>
  <si>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</si>
  <si>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</si>
  <si>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</si>
  <si>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</si>
  <si>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</si>
  <si>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</si>
  <si>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</si>
  <si>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</si>
  <si>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</si>
  <si>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</si>
  <si>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</si>
  <si>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</si>
  <si>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</si>
  <si>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</si>
  <si>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</si>
  <si>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</si>
  <si>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</si>
  <si>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</si>
  <si>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</si>
  <si>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</si>
  <si>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</si>
  <si>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</si>
  <si>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</si>
  <si>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</si>
  <si>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</si>
  <si>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</si>
  <si>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</si>
  <si>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</si>
  <si>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</si>
  <si>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</si>
  <si>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</si>
  <si>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</si>
  <si>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</si>
  <si>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</si>
  <si>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</si>
  <si>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</si>
  <si>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</si>
  <si>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</si>
  <si>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</si>
  <si>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</si>
  <si>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</si>
  <si>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</si>
  <si>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</si>
  <si>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</si>
  <si>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</si>
  <si>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</si>
  <si>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</si>
  <si>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</si>
  <si>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</si>
  <si>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</si>
  <si>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</si>
  <si>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</si>
  <si>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</si>
  <si>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</si>
  <si>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</si>
  <si>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</si>
  <si>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</si>
  <si>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</si>
  <si>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</si>
  <si>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</si>
  <si>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</si>
  <si>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</si>
  <si>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</si>
  <si>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</si>
  <si>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</si>
  <si>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</si>
  <si>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</si>
  <si>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</si>
  <si>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</si>
  <si>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</si>
  <si>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</si>
  <si>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</si>
  <si>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</si>
  <si>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</si>
  <si>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</si>
  <si>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</si>
  <si>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</si>
  <si>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</si>
  <si>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</si>
  <si>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</si>
  <si>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</si>
  <si>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</si>
  <si>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</si>
  <si>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</si>
  <si>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</si>
  <si>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</si>
  <si>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</si>
  <si>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</si>
  <si>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</si>
  <si>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</si>
  <si>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</si>
  <si>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</si>
  <si>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</si>
  <si>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</si>
  <si>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</si>
  <si>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</si>
  <si>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</si>
  <si>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</si>
  <si>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</si>
  <si>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</si>
  <si>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</si>
  <si>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</si>
  <si>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</si>
  <si>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</si>
  <si>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</si>
  <si>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</si>
  <si>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</si>
  <si>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</si>
  <si>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</si>
  <si>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</si>
  <si>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</si>
  <si>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</si>
  <si>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</si>
  <si>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</si>
  <si>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</si>
  <si>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</si>
  <si>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</si>
  <si>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</si>
  <si>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</si>
  <si>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</si>
  <si>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</si>
  <si>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</si>
  <si>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</si>
  <si>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</si>
  <si>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</si>
  <si>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</si>
  <si>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</si>
  <si>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</si>
  <si>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</si>
  <si>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</si>
  <si>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</si>
  <si>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</si>
  <si>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</si>
  <si>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</si>
  <si>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</si>
  <si>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</si>
  <si>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</si>
  <si>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</si>
  <si>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</si>
  <si>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</si>
  <si>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</si>
  <si>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</si>
  <si>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</si>
  <si>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</si>
  <si>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</si>
  <si>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</si>
  <si>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</si>
  <si>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</si>
  <si>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</si>
  <si>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</si>
  <si>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</si>
  <si>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</si>
  <si>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</si>
  <si>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</si>
  <si>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</si>
  <si>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</si>
  <si>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</si>
  <si>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</si>
  <si>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</si>
  <si>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</si>
  <si>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</si>
  <si>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</si>
  <si>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</si>
  <si>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</si>
  <si>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</si>
  <si>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</si>
  <si>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</si>
  <si>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</si>
  <si>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</si>
  <si>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</si>
  <si>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</si>
  <si>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</si>
  <si>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</si>
  <si>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</si>
  <si>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</si>
  <si>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</si>
  <si>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</si>
  <si>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</si>
  <si>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</si>
  <si>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</si>
  <si>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</si>
  <si>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</si>
  <si>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</si>
  <si>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</si>
  <si>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</si>
  <si>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</si>
  <si>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</si>
  <si>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</si>
  <si>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</si>
  <si>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</si>
  <si>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</si>
  <si>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</si>
  <si>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</si>
  <si>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</si>
  <si>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</si>
  <si>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</si>
  <si>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</si>
  <si>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</si>
  <si>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</si>
  <si>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</si>
  <si>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</si>
  <si>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</si>
  <si>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</si>
  <si>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</si>
  <si>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</si>
  <si>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</si>
  <si>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</si>
  <si>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</si>
  <si>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</si>
  <si>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</si>
  <si>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</si>
  <si>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</si>
  <si>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</si>
  <si>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</si>
  <si>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</si>
  <si>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</si>
  <si>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</si>
  <si>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</si>
  <si>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</si>
  <si>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</si>
  <si>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</si>
  <si>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</si>
  <si>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</si>
  <si>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</si>
  <si>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</si>
  <si>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</si>
  <si>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</si>
  <si>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</si>
  <si>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</si>
  <si>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</si>
  <si>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</si>
  <si>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</si>
  <si>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</si>
  <si>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</si>
  <si>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</si>
  <si>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</si>
  <si>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</si>
  <si>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</si>
  <si>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</si>
  <si>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</si>
  <si>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</si>
  <si>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</si>
  <si>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</si>
  <si>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</si>
  <si>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</si>
  <si>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</si>
  <si>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</si>
  <si>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</si>
  <si>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</si>
  <si>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</si>
  <si>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</si>
  <si>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</si>
  <si>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</si>
  <si>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</si>
  <si>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</si>
  <si>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</si>
  <si>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</si>
  <si>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</si>
  <si>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</si>
  <si>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</si>
  <si>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</si>
  <si>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</si>
  <si>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</si>
  <si>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</si>
  <si>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</si>
  <si>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</si>
  <si>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</si>
  <si>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</si>
  <si>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</si>
  <si>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</si>
  <si>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</si>
  <si>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</si>
  <si>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</si>
  <si>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</si>
  <si>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</si>
  <si>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</si>
  <si>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</si>
  <si>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</si>
  <si>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</si>
  <si>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</si>
  <si>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</si>
  <si>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</si>
  <si>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</si>
  <si>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</si>
  <si>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</si>
  <si>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</si>
  <si>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</si>
  <si>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</si>
  <si>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</si>
  <si>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</si>
  <si>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</si>
  <si>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</si>
  <si>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</si>
  <si>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</si>
  <si>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</si>
  <si>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</si>
  <si>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</si>
  <si>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</si>
  <si>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</si>
  <si>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</si>
  <si>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</si>
  <si>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</si>
  <si>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</si>
  <si>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</si>
  <si>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</si>
  <si>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</si>
  <si>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</si>
  <si>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</si>
  <si>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</si>
  <si>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</si>
  <si>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</si>
  <si>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</si>
  <si>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</si>
  <si>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</si>
  <si>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</si>
  <si>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</si>
  <si>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</si>
  <si>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</si>
  <si>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</si>
  <si>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</si>
  <si>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</si>
  <si>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</si>
  <si>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</si>
  <si>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</si>
  <si>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</si>
  <si>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</si>
  <si>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</si>
  <si>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</si>
  <si>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</si>
  <si>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</si>
  <si>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</si>
  <si>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</si>
  <si>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</si>
  <si>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</si>
  <si>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</si>
  <si>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</si>
  <si>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</si>
  <si>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</si>
  <si>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</si>
  <si>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</si>
  <si>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</si>
  <si>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</si>
  <si>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</si>
  <si>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</si>
  <si>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</si>
  <si>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</si>
  <si>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</si>
  <si>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</si>
  <si>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</si>
  <si>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</si>
  <si>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</si>
  <si>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</si>
  <si>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</si>
  <si>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</si>
  <si>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</si>
  <si>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</si>
  <si>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</si>
  <si>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</si>
  <si>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</si>
  <si>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</si>
  <si>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</si>
  <si>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</si>
  <si>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</si>
  <si>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</si>
  <si>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</si>
  <si>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</si>
  <si>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</si>
  <si>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</si>
  <si>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</si>
  <si>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</si>
  <si>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</si>
  <si>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</si>
  <si>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</si>
  <si>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</si>
  <si>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</si>
  <si>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</si>
  <si>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</si>
  <si>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</si>
  <si>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</si>
  <si>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</si>
  <si>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</si>
  <si>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</si>
  <si>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</si>
  <si>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</si>
  <si>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</si>
  <si>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</si>
  <si>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</si>
  <si>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</si>
  <si>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</si>
  <si>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</si>
  <si>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</si>
  <si>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</si>
  <si>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</si>
  <si>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</si>
  <si>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</si>
  <si>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</si>
  <si>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</si>
  <si>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</si>
  <si>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</si>
  <si>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</si>
  <si>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</si>
  <si>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</si>
  <si>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</si>
  <si>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</si>
  <si>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</si>
  <si>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</si>
  <si>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</si>
  <si>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</si>
  <si>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</si>
  <si>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</si>
  <si>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</si>
  <si>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</si>
  <si>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</si>
  <si>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</si>
  <si>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</si>
  <si>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</si>
  <si>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</si>
  <si>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</si>
  <si>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</si>
  <si>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</si>
  <si>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</si>
  <si>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</si>
  <si>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</si>
  <si>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</si>
  <si>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</si>
  <si>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</si>
  <si>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</si>
  <si>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</si>
  <si>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</si>
  <si>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</si>
  <si>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</si>
  <si>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</si>
  <si>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</si>
  <si>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</si>
  <si>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</si>
  <si>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</si>
  <si>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</si>
  <si>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</si>
  <si>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</si>
  <si>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</si>
  <si>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</si>
  <si>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</si>
  <si>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</si>
  <si>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</si>
  <si>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</si>
  <si>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</si>
  <si>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</si>
  <si>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</si>
  <si>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</si>
  <si>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</si>
  <si>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</si>
  <si>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</si>
  <si>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</si>
  <si>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</si>
  <si>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</si>
  <si>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</si>
  <si>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</si>
  <si>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</si>
  <si>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</si>
  <si>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</si>
  <si>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</si>
  <si>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</si>
  <si>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</si>
  <si>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</si>
  <si>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</si>
  <si>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</si>
  <si>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</si>
  <si>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</si>
  <si>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</si>
  <si>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</si>
  <si>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</si>
  <si>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</si>
  <si>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</si>
  <si>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</si>
  <si>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</si>
  <si>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</si>
  <si>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</si>
  <si>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</si>
  <si>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</si>
  <si>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</si>
  <si>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</si>
  <si>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</si>
  <si>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</si>
  <si>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</si>
  <si>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</si>
  <si>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</si>
  <si>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</si>
  <si>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</si>
  <si>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</si>
  <si>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</si>
  <si>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</si>
  <si>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</si>
  <si>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</si>
  <si>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</si>
  <si>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</si>
  <si>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</si>
  <si>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</si>
  <si>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</si>
  <si>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</si>
  <si>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</si>
  <si>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</si>
  <si>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</si>
  <si>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</si>
  <si>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</si>
  <si>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</si>
  <si>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</si>
  <si>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</si>
  <si>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</si>
  <si>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</si>
  <si>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</si>
  <si>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</si>
  <si>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</si>
  <si>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</si>
  <si>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</si>
  <si>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</si>
  <si>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</si>
  <si>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</si>
  <si>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</si>
  <si>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</si>
  <si>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</si>
  <si>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</si>
  <si>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</si>
  <si>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</si>
  <si>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</si>
  <si>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</si>
  <si>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</si>
  <si>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</si>
  <si>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</si>
  <si>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</si>
  <si>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</si>
  <si>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</si>
  <si>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</si>
  <si>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</si>
  <si>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</si>
  <si>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</si>
  <si>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</si>
  <si>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</si>
  <si>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</si>
  <si>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</si>
  <si>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</si>
  <si>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</si>
  <si>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</si>
  <si>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</si>
  <si>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</si>
  <si>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</si>
  <si>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</si>
  <si>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</si>
  <si>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</si>
  <si>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</si>
  <si>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</si>
  <si>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</si>
  <si>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</si>
  <si>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</si>
  <si>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</si>
  <si>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</si>
  <si>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</si>
  <si>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</si>
  <si>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</si>
  <si>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</si>
  <si>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</si>
  <si>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</si>
  <si>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</si>
  <si>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</si>
  <si>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</si>
  <si>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</si>
  <si>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</si>
  <si>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</si>
  <si>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</si>
  <si>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</si>
  <si>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</si>
  <si>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</si>
  <si>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</si>
  <si>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</si>
  <si>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</si>
  <si>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</si>
  <si>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</si>
  <si>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</si>
  <si>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</si>
  <si>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</si>
  <si>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</si>
  <si>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</si>
  <si>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</si>
  <si>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</si>
  <si>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</si>
  <si>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</si>
  <si>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</si>
  <si>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</si>
  <si>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</si>
  <si>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</si>
  <si>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</si>
  <si>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</si>
  <si>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</si>
  <si>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</si>
  <si>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</si>
  <si>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</si>
  <si>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</si>
  <si>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</si>
  <si>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</si>
  <si>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</si>
  <si>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</si>
  <si>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</si>
  <si>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</si>
  <si>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</si>
  <si>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</si>
  <si>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</si>
  <si>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</si>
  <si>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</si>
  <si>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</si>
  <si>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</si>
  <si>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</si>
  <si>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</si>
  <si>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</si>
  <si>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</si>
  <si>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</si>
  <si>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</si>
  <si>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</si>
  <si>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</si>
  <si>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</si>
  <si>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</si>
  <si>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</si>
  <si>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</si>
  <si>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</si>
  <si>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</si>
  <si>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</si>
  <si>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</si>
  <si>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</si>
  <si>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</si>
  <si>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</si>
  <si>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</si>
  <si>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</si>
  <si>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</si>
  <si>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</si>
  <si>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</si>
  <si>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</si>
  <si>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</si>
  <si>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</si>
  <si>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</si>
  <si>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</si>
  <si>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</si>
  <si>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</si>
  <si>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</si>
  <si>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</si>
  <si>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</si>
  <si>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</si>
  <si>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</si>
  <si>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</si>
  <si>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</si>
  <si>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</si>
  <si>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</si>
  <si>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</si>
  <si>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</si>
  <si>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</si>
  <si>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</si>
  <si>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</si>
  <si>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</si>
  <si>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</si>
  <si>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</si>
  <si>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</si>
  <si>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</si>
  <si>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</si>
  <si>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</si>
  <si>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</si>
  <si>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</si>
  <si>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</si>
  <si>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</si>
  <si>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</si>
  <si>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</si>
  <si>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</si>
  <si>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</si>
  <si>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</si>
  <si>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</si>
  <si>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</si>
  <si>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</si>
  <si>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</si>
  <si>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</si>
  <si>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</si>
  <si>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</si>
  <si>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</si>
  <si>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</si>
  <si>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</si>
  <si>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</si>
  <si>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</si>
  <si>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</si>
  <si>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</si>
  <si>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</si>
  <si>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</si>
  <si>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</si>
  <si>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</si>
  <si>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</si>
  <si>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</si>
  <si>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</si>
  <si>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</si>
  <si>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</si>
  <si>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</si>
  <si>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</si>
  <si>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</si>
  <si>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</si>
  <si>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</si>
  <si>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</si>
  <si>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</si>
  <si>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</si>
  <si>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</si>
  <si>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</si>
  <si>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</si>
  <si>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</si>
  <si>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</si>
  <si>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</si>
  <si>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</si>
  <si>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</si>
  <si>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</si>
  <si>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</si>
  <si>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</si>
  <si>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</si>
  <si>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</si>
  <si>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</si>
  <si>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</si>
  <si>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</si>
  <si>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</si>
  <si>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</si>
  <si>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</si>
  <si>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</si>
  <si>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</si>
  <si>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</si>
  <si>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</si>
  <si>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</si>
  <si>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</si>
  <si>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</si>
  <si>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</si>
  <si>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</si>
  <si>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</si>
  <si>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</si>
  <si>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</si>
  <si>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</si>
  <si>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</si>
  <si>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</si>
  <si>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</si>
  <si>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</si>
  <si>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</si>
  <si>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</si>
  <si>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</si>
  <si>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</si>
  <si>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</si>
  <si>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</si>
  <si>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</si>
  <si>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</si>
  <si>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</si>
  <si>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</si>
  <si>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</si>
  <si>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</si>
  <si>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</si>
  <si>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</si>
  <si>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</si>
  <si>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</si>
  <si>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</si>
  <si>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</si>
  <si>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</si>
  <si>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</si>
  <si>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</si>
  <si>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</si>
  <si>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</si>
  <si>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</si>
  <si>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</si>
  <si>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</si>
  <si>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</si>
  <si>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</si>
  <si>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</si>
  <si>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</si>
  <si>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</si>
  <si>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</si>
  <si>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</si>
  <si>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</si>
  <si>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</si>
  <si>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</si>
  <si>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</si>
  <si>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</si>
  <si>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</si>
  <si>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</si>
  <si>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</si>
  <si>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</si>
  <si>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</si>
  <si>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</si>
  <si>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</si>
  <si>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</si>
  <si>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</si>
  <si>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</si>
  <si>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</si>
  <si>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</si>
  <si>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</si>
  <si>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</si>
  <si>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</si>
  <si>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</si>
  <si>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</si>
  <si>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</si>
  <si>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</si>
  <si>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</si>
  <si>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</si>
  <si>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</si>
  <si>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</si>
  <si>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</si>
  <si>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</si>
  <si>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</si>
  <si>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</si>
  <si>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</si>
  <si>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</si>
  <si>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</si>
  <si>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</si>
  <si>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</si>
  <si>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</si>
  <si>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</si>
  <si>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</si>
  <si>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</si>
  <si>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</si>
  <si>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</si>
  <si>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</si>
  <si>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</si>
  <si>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</si>
  <si>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</si>
  <si>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</si>
  <si>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</si>
  <si>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</si>
  <si>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</si>
  <si>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</si>
  <si>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</si>
  <si>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</si>
  <si>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</si>
  <si>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</si>
  <si>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</si>
  <si>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</si>
  <si>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</si>
  <si>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</si>
  <si>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</si>
  <si>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</si>
  <si>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</si>
  <si>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</si>
  <si>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</si>
  <si>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</si>
  <si>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</si>
  <si>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</si>
  <si>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</si>
  <si>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</si>
  <si>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</si>
  <si>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</si>
  <si>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</si>
  <si>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</si>
  <si>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</si>
  <si>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</si>
  <si>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</si>
  <si>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</si>
  <si>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</si>
  <si>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</si>
  <si>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</si>
  <si>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</si>
  <si>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</si>
  <si>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</si>
  <si>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</si>
  <si>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</si>
  <si>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</si>
  <si>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</si>
  <si>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</si>
  <si>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</si>
  <si>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</si>
  <si>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</si>
  <si>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</si>
  <si>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</si>
  <si>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</si>
  <si>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</si>
  <si>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</si>
  <si>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</si>
  <si>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</si>
  <si>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</si>
  <si>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</si>
  <si>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</si>
  <si>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</si>
  <si>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</si>
  <si>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</si>
  <si>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</si>
  <si>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</si>
  <si>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</si>
  <si>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</si>
  <si>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</si>
  <si>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</si>
  <si>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</si>
  <si>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</si>
  <si>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</si>
  <si>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</si>
  <si>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</si>
  <si>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</si>
  <si>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</si>
  <si>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</si>
  <si>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</si>
  <si>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</si>
  <si>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</si>
  <si>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</si>
  <si>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</si>
  <si>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</si>
  <si>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</si>
  <si>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</si>
  <si>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</si>
  <si>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</si>
  <si>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</si>
  <si>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</si>
  <si>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</si>
  <si>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</si>
  <si>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</si>
  <si>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</si>
  <si>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</si>
  <si>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</si>
  <si>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</si>
  <si>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</si>
  <si>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</si>
  <si>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</si>
  <si>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</si>
  <si>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</si>
  <si>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</si>
  <si>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</si>
  <si>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</si>
  <si>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</si>
  <si>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</si>
  <si>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</si>
  <si>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</si>
  <si>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</si>
  <si>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</si>
  <si>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</si>
  <si>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</si>
  <si>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</si>
  <si>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</si>
  <si>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</si>
  <si>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</si>
  <si>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</si>
  <si>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</si>
  <si>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</si>
  <si>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</si>
  <si>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</si>
  <si>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</si>
  <si>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</si>
  <si>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</si>
  <si>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</si>
  <si>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</si>
  <si>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</si>
  <si>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</si>
  <si>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</si>
  <si>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</si>
  <si>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</si>
  <si>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</si>
  <si>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</si>
  <si>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</si>
  <si>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</si>
  <si>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</si>
  <si>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</si>
  <si>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</si>
  <si>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</si>
  <si>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</si>
  <si>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</si>
  <si>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</si>
  <si>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</si>
  <si>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</si>
  <si>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</si>
  <si>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</si>
  <si>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</si>
  <si>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</si>
  <si>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</si>
  <si>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</si>
  <si>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</si>
  <si>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</si>
  <si>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</si>
  <si>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</si>
  <si>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</si>
  <si>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</si>
  <si>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</si>
  <si>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</si>
  <si>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</si>
  <si>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</si>
  <si>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</si>
  <si>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</si>
  <si>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</si>
  <si>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</si>
  <si>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</si>
  <si>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</si>
  <si>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</si>
  <si>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</si>
  <si>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</si>
  <si>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</si>
  <si>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</si>
  <si>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</si>
  <si>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</si>
  <si>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</si>
  <si>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</si>
  <si>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</si>
  <si>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</si>
  <si>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</si>
  <si>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</si>
  <si>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</si>
  <si>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</si>
  <si>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</si>
  <si>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</si>
  <si>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</si>
  <si>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</si>
  <si>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</si>
  <si>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</si>
  <si>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</si>
  <si>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</si>
  <si>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</si>
  <si>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</si>
  <si>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</si>
  <si>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</si>
  <si>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</si>
  <si>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</si>
  <si>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</si>
  <si>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</si>
  <si>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</si>
  <si>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</si>
  <si>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</si>
  <si>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</si>
  <si>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</si>
  <si>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</si>
  <si>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</si>
  <si>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</si>
  <si>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</si>
  <si>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</si>
  <si>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</si>
  <si>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</si>
  <si>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</si>
  <si>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</si>
  <si>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</si>
  <si>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</si>
  <si>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</si>
  <si>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</si>
  <si>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</si>
  <si>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</si>
  <si>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</si>
  <si>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</si>
  <si>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</si>
  <si>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</si>
  <si>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</si>
  <si>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</si>
  <si>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</si>
  <si>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</si>
  <si>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</si>
  <si>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</si>
  <si>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</si>
  <si>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</si>
  <si>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</si>
  <si>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</si>
  <si>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</si>
  <si>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</si>
  <si>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</si>
  <si>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</si>
  <si>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</si>
  <si>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</si>
  <si>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</si>
  <si>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</si>
  <si>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</si>
  <si>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</si>
  <si>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</si>
  <si>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</si>
  <si>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</si>
  <si>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</si>
  <si>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</si>
  <si>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</si>
  <si>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</si>
  <si>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</si>
  <si>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</si>
  <si>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</si>
  <si>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</si>
  <si>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</si>
  <si>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</si>
  <si>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</si>
  <si>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</si>
  <si>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</si>
  <si>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</si>
  <si>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</si>
  <si>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</si>
  <si>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</si>
  <si>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</si>
  <si>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</si>
  <si>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</si>
  <si>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</si>
  <si>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</si>
  <si>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</si>
  <si>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</si>
  <si>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</si>
  <si>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</si>
  <si>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</si>
  <si>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</si>
  <si>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</si>
  <si>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</si>
  <si>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</si>
  <si>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</si>
  <si>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</si>
  <si>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</si>
  <si>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</si>
  <si>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</si>
  <si>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</si>
  <si>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</si>
  <si>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</si>
  <si>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</si>
  <si>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</si>
  <si>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</si>
  <si>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</si>
  <si>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</si>
  <si>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</si>
  <si>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</si>
  <si>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</si>
  <si>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</si>
  <si>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</si>
  <si>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</si>
  <si>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</si>
  <si>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</si>
  <si>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</si>
  <si>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</si>
  <si>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</si>
  <si>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</si>
  <si>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</si>
  <si>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</si>
  <si>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</si>
  <si>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</si>
  <si>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</si>
  <si>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</si>
  <si>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</si>
  <si>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</si>
  <si>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</si>
  <si>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</si>
  <si>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</si>
  <si>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</si>
  <si>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</si>
  <si>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</si>
  <si>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</si>
  <si>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</si>
  <si>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</si>
  <si>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</si>
  <si>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</si>
  <si>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</si>
  <si>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</si>
  <si>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</si>
  <si>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</si>
  <si>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</si>
  <si>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</si>
  <si>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</si>
  <si>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</si>
  <si>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</si>
  <si>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</si>
  <si>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</si>
  <si>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</si>
  <si>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</si>
  <si>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</si>
  <si>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</si>
  <si>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</si>
  <si>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</si>
  <si>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</si>
  <si>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</si>
  <si>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</si>
  <si>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</si>
  <si>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</si>
  <si>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</si>
  <si>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</si>
  <si>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</si>
  <si>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</si>
  <si>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</si>
  <si>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</si>
  <si>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</si>
  <si>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</si>
  <si>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</si>
  <si>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</si>
  <si>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</si>
  <si>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</si>
  <si>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</si>
  <si>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</si>
  <si>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</si>
  <si>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</si>
  <si>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</si>
  <si>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</si>
  <si>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</si>
  <si>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</si>
  <si>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</si>
  <si>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</si>
  <si>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</si>
  <si>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</si>
  <si>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</si>
  <si>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</si>
  <si>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</si>
  <si>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</si>
  <si>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</si>
  <si>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</si>
  <si>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</si>
  <si>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</si>
  <si>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</si>
  <si>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</si>
  <si>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</si>
  <si>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</si>
  <si>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</si>
  <si>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</si>
  <si>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</si>
  <si>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</si>
  <si>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</si>
  <si>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</si>
  <si>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</si>
  <si>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</si>
  <si>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</si>
  <si>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</si>
  <si>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</si>
  <si>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</si>
  <si>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</si>
  <si>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</si>
  <si>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</si>
  <si>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</si>
  <si>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</si>
  <si>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</si>
  <si>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</si>
  <si>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</si>
  <si>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</si>
  <si>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</si>
  <si>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</si>
  <si>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</si>
  <si>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</si>
  <si>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</si>
  <si>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</si>
  <si>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</si>
  <si>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</si>
  <si>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</si>
  <si>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</si>
  <si>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</si>
  <si>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</si>
  <si>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</si>
  <si>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</si>
  <si>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</si>
  <si>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</si>
  <si>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</si>
  <si>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</si>
  <si>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</si>
  <si>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</si>
  <si>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</si>
  <si>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</si>
  <si>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</si>
  <si>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</si>
  <si>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</si>
  <si>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</si>
  <si>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</si>
  <si>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</si>
  <si>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</si>
  <si>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</si>
  <si>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</si>
  <si>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</si>
  <si>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</si>
  <si>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</si>
  <si>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</si>
  <si>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</si>
  <si>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</si>
  <si>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</si>
  <si>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</si>
  <si>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</si>
  <si>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</si>
  <si>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</si>
  <si>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</si>
  <si>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</si>
  <si>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</si>
  <si>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</si>
  <si>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</si>
  <si>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</si>
  <si>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</si>
  <si>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</si>
  <si>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</si>
  <si>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</si>
  <si>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</si>
  <si>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</si>
  <si>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</si>
  <si>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</si>
  <si>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</si>
  <si>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</si>
  <si>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</si>
  <si>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</si>
  <si>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</si>
  <si>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</si>
  <si>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</si>
  <si>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</si>
  <si>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</si>
  <si>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</si>
  <si>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</si>
  <si>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</si>
  <si>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</si>
  <si>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</si>
  <si>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</si>
  <si>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</si>
  <si>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</si>
  <si>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</si>
  <si>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</si>
  <si>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</si>
  <si>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</si>
  <si>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</si>
  <si>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</si>
  <si>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</si>
  <si>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</si>
  <si>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</si>
  <si>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</si>
  <si>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</si>
  <si>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</si>
  <si>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</si>
  <si>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</si>
  <si>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</si>
  <si>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</si>
  <si>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</si>
  <si>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</si>
  <si>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</si>
  <si>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</si>
  <si>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</si>
  <si>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</si>
  <si>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</si>
  <si>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</si>
  <si>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</si>
  <si>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</si>
  <si>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</si>
  <si>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</si>
  <si>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</si>
  <si>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</si>
  <si>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</si>
  <si>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</si>
  <si>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</si>
  <si>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</si>
  <si>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</si>
  <si>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</si>
  <si>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</si>
  <si>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</si>
  <si>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</si>
  <si>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</si>
  <si>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</si>
  <si>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</si>
  <si>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</si>
  <si>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</si>
  <si>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</si>
  <si>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</si>
  <si>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</si>
  <si>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</si>
  <si>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</si>
  <si>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</si>
  <si>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</si>
  <si>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</si>
  <si>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</si>
  <si>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</si>
  <si>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</si>
  <si>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</si>
  <si>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</si>
  <si>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</si>
  <si>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</si>
  <si>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</si>
  <si>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</si>
  <si>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</si>
  <si>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</si>
  <si>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</si>
  <si>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</si>
  <si>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</si>
  <si>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</si>
  <si>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</si>
  <si>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</si>
  <si>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</si>
  <si>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</si>
  <si>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</si>
  <si>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</si>
  <si>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</si>
  <si>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</si>
  <si>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</si>
  <si>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</si>
  <si>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</si>
  <si>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</si>
  <si>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</si>
  <si>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</si>
  <si>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</si>
  <si>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</si>
  <si>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</si>
  <si>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</si>
  <si>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</si>
  <si>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</si>
  <si>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</si>
  <si>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</si>
  <si>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</si>
  <si>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</si>
  <si>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</si>
  <si>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</si>
  <si>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</si>
  <si>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</si>
  <si>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</si>
  <si>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</si>
  <si>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</si>
  <si>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</si>
  <si>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</si>
  <si>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</si>
  <si>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</si>
  <si>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</si>
  <si>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</si>
  <si>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</si>
  <si>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</si>
  <si>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</si>
  <si>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</si>
  <si>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</si>
  <si>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</si>
  <si>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</si>
  <si>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</si>
  <si>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</si>
  <si>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</si>
  <si>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</si>
  <si>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</si>
  <si>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</si>
  <si>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</si>
  <si>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</si>
  <si>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</si>
  <si>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</si>
  <si>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</si>
  <si>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</si>
  <si>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</si>
  <si>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</si>
  <si>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</si>
  <si>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</si>
  <si>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</si>
  <si>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</si>
  <si>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</si>
  <si>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</si>
  <si>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</si>
  <si>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</si>
  <si>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</si>
  <si>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</si>
  <si>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</si>
  <si>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</si>
  <si>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</si>
  <si>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</si>
  <si>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</si>
  <si>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</si>
  <si>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</si>
  <si>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</si>
  <si>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</si>
  <si>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</si>
  <si>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</si>
  <si>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</si>
  <si>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</si>
  <si>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</si>
  <si>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</si>
  <si>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</si>
  <si>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</si>
  <si>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</si>
  <si>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</si>
  <si>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</si>
  <si>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</si>
  <si>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</si>
  <si>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</si>
  <si>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</si>
  <si>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</si>
  <si>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</si>
  <si>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</si>
  <si>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</si>
  <si>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</si>
  <si>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</si>
  <si>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</si>
  <si>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</si>
  <si>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</si>
  <si>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</si>
  <si>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</si>
  <si>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</si>
  <si>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</si>
  <si>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</si>
  <si>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</si>
  <si>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</si>
  <si>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</si>
  <si>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</si>
  <si>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</si>
  <si>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</si>
  <si>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</si>
  <si>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</si>
  <si>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</si>
  <si>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</si>
  <si>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</si>
  <si>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</si>
  <si>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</si>
  <si>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</si>
  <si>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</si>
  <si>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</si>
  <si>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</si>
  <si>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</si>
  <si>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</si>
  <si>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</si>
  <si>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</si>
  <si>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</si>
  <si>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</si>
  <si>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</si>
  <si>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</si>
  <si>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</si>
  <si>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</si>
  <si>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</si>
  <si>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</si>
  <si>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</si>
  <si>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</si>
  <si>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</si>
  <si>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</si>
  <si>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</si>
  <si>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</si>
  <si>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</si>
  <si>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</si>
  <si>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</si>
  <si>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</si>
  <si>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</si>
  <si>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</si>
  <si>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</si>
  <si>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</si>
  <si>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</si>
  <si>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</si>
  <si>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</si>
  <si>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</si>
  <si>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</si>
  <si>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</si>
  <si>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</si>
  <si>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</si>
  <si>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</si>
  <si>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</si>
  <si>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</si>
  <si>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</si>
  <si>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</si>
  <si>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</si>
  <si>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</si>
  <si>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</si>
  <si>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</si>
  <si>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</si>
  <si>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</si>
  <si>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</si>
  <si>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</si>
  <si>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</si>
  <si>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</si>
  <si>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</si>
  <si>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</si>
  <si>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</si>
  <si>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</si>
  <si>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</si>
  <si>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</si>
  <si>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</si>
  <si>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</si>
  <si>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</si>
  <si>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</si>
  <si>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</si>
  <si>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</si>
  <si>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</si>
  <si>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</si>
  <si>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</si>
  <si>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</si>
  <si>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</si>
  <si>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</si>
  <si>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</si>
  <si>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</si>
  <si>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</si>
  <si>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</si>
  <si>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</si>
  <si>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</si>
  <si>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</si>
  <si>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</si>
  <si>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</si>
  <si>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</si>
  <si>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</si>
  <si>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</si>
  <si>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</si>
  <si>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</si>
  <si>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</si>
  <si>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</si>
  <si>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</si>
  <si>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</si>
  <si>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</si>
  <si>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</si>
  <si>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</si>
  <si>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</si>
  <si>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</si>
  <si>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</si>
  <si>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</si>
  <si>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</si>
  <si>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</si>
  <si>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</si>
  <si>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</si>
  <si>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</si>
  <si>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</si>
  <si>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</si>
  <si>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</si>
  <si>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</si>
  <si>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</si>
  <si>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</si>
  <si>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</si>
  <si>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</si>
  <si>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</si>
  <si>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</si>
  <si>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</si>
  <si>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</si>
  <si>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</si>
  <si>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</si>
  <si>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</si>
  <si>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</si>
  <si>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</si>
  <si>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</si>
  <si>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</si>
  <si>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</si>
  <si>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</si>
  <si>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</si>
  <si>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</si>
  <si>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</si>
  <si>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</si>
  <si>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</si>
  <si>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</si>
  <si>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</si>
  <si>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</si>
  <si>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</si>
  <si>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</si>
  <si>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</si>
  <si>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</si>
  <si>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</si>
  <si>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</si>
  <si>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</si>
  <si>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</si>
  <si>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</si>
  <si>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</si>
  <si>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</si>
  <si>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</si>
  <si>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</si>
  <si>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</si>
  <si>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</si>
  <si>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</si>
  <si>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</si>
  <si>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</si>
  <si>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</si>
  <si>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</si>
  <si>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</si>
  <si>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</si>
  <si>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</si>
  <si>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</si>
  <si>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</si>
  <si>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</si>
  <si>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</si>
  <si>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</si>
  <si>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</si>
  <si>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</si>
  <si>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</si>
  <si>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</si>
  <si>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</si>
  <si>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</si>
  <si>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</si>
  <si>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</si>
  <si>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</si>
  <si>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</si>
  <si>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</si>
  <si>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</si>
  <si>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</si>
  <si>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</si>
  <si>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</si>
  <si>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</si>
  <si>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</si>
  <si>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</si>
  <si>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</si>
  <si>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</si>
  <si>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</si>
  <si>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</si>
  <si>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</si>
  <si>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</si>
  <si>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</si>
  <si>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</si>
  <si>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</si>
  <si>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</si>
  <si>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</si>
  <si>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</si>
  <si>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</si>
  <si>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</si>
  <si>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</si>
  <si>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</si>
  <si>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</si>
  <si>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</si>
  <si>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</si>
  <si>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</si>
  <si>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</si>
  <si>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</si>
  <si>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</si>
  <si>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</si>
  <si>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</si>
  <si>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</si>
  <si>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</si>
  <si>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</si>
  <si>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</si>
  <si>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</si>
  <si>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</si>
  <si>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</si>
  <si>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</si>
  <si>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</si>
  <si>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</si>
  <si>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</si>
  <si>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</si>
  <si>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</si>
  <si>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</si>
  <si>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</si>
  <si>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</si>
  <si>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</si>
  <si>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</si>
  <si>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</si>
  <si>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</si>
  <si>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</si>
  <si>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</si>
  <si>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</si>
  <si>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</si>
  <si>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</si>
  <si>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</si>
  <si>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</si>
  <si>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</si>
  <si>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</si>
  <si>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</si>
  <si>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</si>
  <si>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</si>
  <si>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</si>
  <si>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</si>
  <si>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</si>
  <si>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</si>
  <si>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</si>
  <si>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</si>
  <si>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</si>
  <si>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</si>
  <si>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</si>
  <si>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</si>
  <si>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</si>
  <si>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</si>
  <si>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</si>
  <si>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</si>
  <si>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</si>
  <si>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</si>
  <si>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</si>
  <si>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</si>
  <si>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</si>
  <si>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</si>
  <si>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</si>
  <si>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</si>
  <si>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</si>
  <si>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</si>
  <si>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</si>
  <si>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</si>
  <si>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</si>
  <si>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</si>
  <si>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</si>
  <si>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</si>
  <si>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</si>
  <si>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</si>
  <si>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</si>
  <si>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</si>
  <si>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</si>
  <si>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</si>
  <si>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</si>
  <si>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</si>
  <si>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</si>
  <si>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</si>
  <si>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</si>
  <si>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</si>
  <si>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</si>
  <si>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</si>
  <si>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</si>
  <si>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</si>
  <si>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</si>
  <si>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</si>
  <si>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</si>
  <si>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</si>
  <si>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</si>
  <si>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</si>
  <si>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</si>
  <si>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</si>
  <si>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</si>
  <si>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</si>
  <si>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</si>
  <si>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</si>
  <si>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</si>
  <si>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</si>
  <si>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</si>
  <si>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</si>
  <si>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</si>
  <si>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</si>
  <si>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</si>
  <si>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</si>
  <si>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</si>
  <si>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</si>
  <si>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</si>
  <si>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</si>
  <si>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</si>
  <si>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</si>
  <si>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</si>
  <si>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</si>
  <si>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</si>
  <si>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</si>
  <si>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</si>
  <si>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</si>
  <si>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</si>
  <si>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</si>
  <si>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</si>
  <si>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</si>
  <si>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</si>
  <si>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</si>
  <si>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</si>
  <si>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</si>
  <si>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</si>
  <si>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</si>
  <si>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</si>
  <si>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</si>
  <si>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</si>
  <si>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</si>
  <si>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</si>
  <si>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</si>
  <si>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</si>
  <si>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</si>
  <si>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</si>
  <si>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</si>
  <si>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</si>
  <si>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</si>
  <si>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</si>
  <si>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</si>
  <si>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</si>
  <si>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</si>
  <si>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</si>
  <si>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</si>
  <si>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</si>
  <si>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</si>
  <si>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</si>
  <si>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</si>
  <si>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</si>
  <si>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</si>
  <si>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</si>
  <si>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</si>
  <si>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</si>
  <si>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</si>
  <si>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</si>
  <si>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</si>
  <si>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</si>
  <si>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</si>
  <si>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</si>
  <si>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</si>
  <si>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</si>
  <si>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</si>
  <si>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</si>
  <si>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</si>
  <si>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</si>
  <si>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</si>
  <si>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</si>
  <si>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</si>
  <si>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</si>
  <si>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</si>
  <si>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</si>
  <si>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</si>
  <si>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</si>
  <si>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</si>
  <si>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</si>
  <si>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</si>
  <si>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</si>
  <si>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</si>
  <si>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</si>
  <si>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</si>
  <si>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</si>
  <si>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</si>
  <si>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</si>
  <si>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</si>
  <si>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</si>
  <si>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</si>
  <si>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</si>
  <si>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</si>
  <si>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</si>
  <si>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</si>
  <si>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</si>
  <si>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</si>
  <si>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</si>
  <si>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</si>
  <si>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</si>
  <si>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</si>
  <si>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</si>
  <si>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</si>
  <si>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</si>
  <si>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</si>
  <si>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</si>
  <si>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</si>
  <si>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</si>
  <si>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</si>
  <si>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</si>
  <si>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</si>
  <si>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</si>
  <si>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</si>
  <si>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</si>
  <si>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</si>
  <si>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</si>
  <si>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</si>
  <si>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</si>
  <si>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</si>
  <si>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</si>
  <si>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</si>
  <si>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</si>
  <si>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</si>
  <si>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</si>
  <si>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</si>
  <si>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</si>
  <si>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</si>
  <si>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</si>
  <si>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</si>
  <si>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</si>
  <si>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</si>
  <si>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</si>
  <si>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</si>
  <si>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</si>
  <si>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</si>
  <si>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</si>
  <si>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</si>
  <si>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</si>
  <si>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</si>
  <si>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</si>
  <si>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</si>
  <si>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</si>
  <si>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</si>
  <si>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</si>
  <si>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</si>
  <si>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</si>
  <si>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</si>
  <si>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</si>
  <si>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</si>
  <si>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</si>
  <si>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</si>
  <si>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</si>
  <si>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</si>
  <si>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</si>
  <si>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</si>
  <si>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</si>
  <si>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</si>
  <si>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</si>
  <si>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</si>
  <si>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</si>
  <si>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</si>
  <si>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</si>
  <si>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</si>
  <si>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</si>
  <si>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</si>
  <si>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</si>
  <si>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</si>
  <si>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</si>
  <si>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</si>
  <si>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</si>
  <si>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</si>
  <si>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</si>
  <si>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</si>
  <si>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</si>
  <si>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</si>
  <si>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</si>
  <si>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</si>
  <si>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</si>
  <si>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</si>
  <si>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</si>
  <si>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</si>
  <si>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</si>
  <si>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</si>
  <si>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</si>
  <si>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</si>
  <si>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</si>
  <si>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</si>
  <si>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</si>
  <si>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</si>
  <si>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</si>
  <si>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</si>
  <si>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</si>
  <si>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</si>
  <si>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</si>
  <si>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</si>
  <si>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</si>
  <si>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</si>
  <si>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</si>
  <si>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</si>
  <si>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</si>
  <si>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</si>
  <si>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</si>
  <si>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</si>
  <si>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</si>
  <si>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</si>
  <si>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</si>
  <si>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</si>
  <si>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</si>
  <si>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</si>
  <si>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</si>
  <si>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</si>
  <si>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</si>
  <si>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</si>
  <si>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</si>
  <si>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</si>
  <si>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</si>
  <si>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</si>
  <si>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</si>
  <si>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</si>
  <si>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</si>
  <si>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</si>
  <si>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</si>
  <si>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</si>
  <si>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</si>
  <si>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</si>
  <si>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</si>
  <si>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</si>
  <si>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</si>
  <si>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</si>
  <si>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</si>
  <si>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</si>
  <si>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</si>
  <si>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</si>
  <si>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</si>
  <si>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</si>
  <si>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</si>
  <si>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</si>
  <si>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</si>
  <si>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</si>
  <si>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</si>
  <si>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</si>
  <si>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</si>
  <si>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</si>
  <si>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</si>
  <si>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</si>
  <si>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</si>
  <si>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</si>
  <si>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</si>
  <si>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</si>
  <si>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</si>
  <si>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</si>
  <si>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</si>
  <si>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</si>
  <si>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</si>
  <si>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</si>
  <si>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</si>
  <si>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</si>
  <si>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</si>
  <si>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</si>
  <si>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</si>
  <si>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</si>
  <si>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</si>
  <si>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</si>
  <si>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</si>
  <si>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</si>
  <si>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</si>
  <si>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</si>
  <si>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</si>
  <si>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</si>
  <si>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</si>
  <si>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</si>
  <si>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</si>
  <si>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</si>
  <si>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</si>
  <si>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</si>
  <si>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</si>
  <si>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</si>
  <si>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</si>
  <si>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</si>
  <si>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</si>
  <si>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</si>
  <si>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</si>
  <si>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</si>
  <si>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</si>
  <si>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</si>
  <si>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</si>
  <si>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</si>
  <si>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</si>
  <si>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</si>
  <si>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</si>
  <si>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</si>
  <si>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</si>
  <si>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</si>
  <si>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</si>
  <si>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</si>
  <si>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</si>
  <si>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</si>
  <si>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</si>
  <si>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</si>
  <si>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</si>
  <si>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</si>
  <si>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</si>
  <si>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</si>
  <si>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</si>
  <si>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</si>
  <si>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</si>
  <si>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</si>
  <si>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</si>
  <si>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</si>
  <si>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</si>
  <si>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</si>
  <si>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</si>
  <si>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</si>
  <si>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</si>
  <si>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</si>
  <si>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</si>
  <si>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</si>
  <si>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</si>
  <si>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</si>
  <si>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</si>
  <si>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</si>
  <si>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</si>
  <si>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</si>
  <si>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</si>
  <si>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</si>
  <si>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</si>
  <si>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</si>
  <si>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</si>
  <si>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</si>
  <si>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</si>
  <si>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</si>
  <si>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</si>
  <si>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</si>
  <si>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</si>
  <si>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</si>
  <si>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</si>
  <si>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</si>
  <si>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</si>
  <si>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</si>
  <si>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</si>
  <si>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</si>
  <si>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</si>
  <si>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</si>
  <si>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</si>
  <si>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</si>
  <si>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</si>
  <si>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</si>
  <si>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</si>
  <si>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</si>
  <si>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</si>
  <si>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</si>
  <si>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</si>
  <si>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</si>
  <si>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</si>
  <si>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</si>
  <si>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</si>
  <si>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</si>
  <si>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</si>
  <si>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</si>
  <si>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</si>
  <si>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</si>
  <si>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</si>
  <si>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</si>
  <si>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</si>
  <si>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</si>
  <si>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</si>
  <si>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</si>
  <si>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</si>
  <si>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</si>
  <si>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</si>
  <si>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</si>
  <si>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</si>
  <si>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</si>
  <si>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</si>
  <si>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</si>
  <si>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</si>
  <si>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</si>
  <si>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</si>
  <si>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</si>
  <si>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</si>
  <si>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</si>
  <si>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</si>
  <si>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</si>
  <si>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</si>
  <si>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</si>
  <si>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</si>
  <si>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</si>
  <si>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</si>
  <si>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</si>
  <si>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</si>
  <si>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</si>
  <si>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</si>
  <si>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</si>
  <si>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</si>
  <si>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</si>
  <si>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</si>
  <si>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</si>
  <si>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</si>
  <si>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</si>
  <si>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</si>
  <si>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</si>
  <si>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</si>
  <si>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</si>
  <si>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</si>
  <si>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</si>
  <si>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</si>
  <si>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</si>
  <si>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</si>
  <si>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</si>
  <si>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</si>
  <si>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</si>
  <si>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</si>
  <si>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</si>
  <si>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</si>
  <si>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</si>
  <si>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</si>
  <si>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</si>
  <si>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</si>
  <si>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</si>
  <si>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</si>
  <si>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</si>
  <si>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</si>
  <si>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</si>
  <si>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</si>
  <si>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</si>
  <si>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</si>
  <si>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</si>
  <si>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</si>
  <si>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</si>
  <si>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</si>
  <si>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</si>
  <si>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</si>
  <si>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</si>
  <si>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</si>
  <si>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</si>
  <si>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</si>
  <si>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</si>
  <si>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</si>
  <si>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</si>
  <si>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</si>
  <si>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</si>
  <si>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</si>
  <si>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</si>
  <si>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</si>
  <si>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</si>
  <si>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</si>
  <si>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</si>
  <si>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</si>
  <si>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</si>
  <si>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</si>
  <si>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</si>
  <si>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</si>
  <si>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</si>
  <si>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</si>
  <si>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</si>
  <si>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</si>
  <si>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</si>
  <si>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</si>
  <si>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</si>
  <si>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</si>
  <si>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</si>
  <si>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</si>
  <si>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</si>
  <si>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</si>
  <si>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</si>
  <si>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</si>
  <si>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</si>
  <si>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</si>
  <si>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</si>
  <si>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</si>
  <si>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</si>
  <si>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</si>
  <si>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</si>
  <si>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</si>
  <si>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</si>
  <si>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</si>
  <si>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</si>
  <si>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</si>
  <si>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</si>
  <si>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</si>
  <si>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</si>
  <si>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</si>
  <si>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</si>
  <si>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</si>
  <si>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</si>
  <si>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</si>
  <si>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</si>
  <si>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</si>
  <si>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</si>
  <si>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</si>
  <si>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</si>
  <si>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</si>
  <si>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</si>
  <si>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</si>
  <si>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</si>
  <si>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</si>
  <si>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</si>
  <si>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</si>
  <si>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</si>
  <si>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</si>
  <si>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</si>
  <si>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</si>
  <si>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</si>
  <si>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</si>
  <si>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</si>
  <si>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</si>
  <si>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</si>
  <si>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</si>
  <si>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</si>
  <si>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</si>
  <si>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</si>
  <si>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</si>
  <si>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</si>
  <si>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</si>
  <si>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</si>
  <si>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</si>
  <si>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</si>
  <si>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</si>
  <si>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</si>
  <si>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</si>
  <si>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</si>
  <si>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</si>
  <si>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</si>
  <si>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</si>
  <si>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</si>
  <si>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</si>
  <si>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</si>
  <si>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</si>
  <si>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</si>
  <si>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</si>
  <si>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</si>
  <si>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</si>
  <si>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</si>
  <si>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</si>
  <si>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</si>
  <si>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</si>
  <si>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</si>
  <si>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</si>
  <si>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</si>
  <si>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</si>
  <si>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</si>
  <si>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</si>
  <si>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</si>
  <si>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</si>
  <si>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</si>
  <si>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</si>
  <si>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</si>
  <si>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</si>
  <si>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</si>
  <si>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</si>
  <si>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</si>
  <si>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</si>
  <si>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</si>
  <si>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</si>
  <si>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</si>
  <si>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</si>
  <si>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</si>
  <si>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</si>
  <si>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</si>
  <si>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</si>
  <si>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</si>
  <si>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</si>
  <si>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</si>
  <si>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</si>
  <si>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</si>
  <si>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</si>
  <si>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</si>
  <si>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</si>
  <si>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</si>
  <si>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</si>
  <si>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</si>
  <si>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</si>
  <si>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</si>
  <si>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</si>
  <si>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</si>
  <si>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</si>
  <si>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</si>
  <si>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</si>
  <si>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</si>
  <si>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</si>
  <si>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</si>
  <si>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</si>
  <si>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</si>
  <si>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</si>
  <si>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</si>
  <si>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</si>
  <si>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</si>
  <si>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</si>
  <si>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</si>
  <si>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</si>
  <si>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</si>
  <si>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</si>
  <si>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</si>
  <si>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</si>
  <si>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</si>
  <si>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</si>
  <si>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</si>
  <si>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</si>
  <si>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</si>
  <si>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</si>
  <si>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</si>
  <si>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</si>
  <si>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</si>
  <si>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</si>
  <si>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</si>
  <si>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</si>
  <si>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</si>
  <si>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</si>
  <si>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</si>
  <si>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</si>
  <si>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</si>
  <si>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</si>
  <si>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</si>
  <si>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</si>
  <si>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</si>
  <si>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</si>
  <si>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</si>
  <si>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</si>
  <si>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</si>
  <si>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</si>
  <si>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</si>
  <si>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</si>
  <si>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</si>
  <si>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</si>
  <si>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</si>
  <si>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</si>
  <si>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</si>
  <si>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</si>
  <si>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</si>
  <si>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</si>
  <si>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</si>
  <si>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</si>
  <si>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</si>
  <si>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</si>
  <si>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</si>
  <si>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</si>
  <si>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</si>
  <si>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</si>
  <si>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</si>
  <si>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</si>
  <si>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</si>
  <si>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</si>
  <si>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</si>
  <si>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</si>
  <si>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</si>
  <si>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</si>
  <si>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</si>
  <si>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</si>
  <si>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</si>
  <si>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</si>
  <si>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</si>
  <si>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</si>
  <si>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</si>
  <si>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</si>
  <si>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</si>
  <si>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</si>
  <si>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</si>
  <si>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</si>
  <si>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</si>
  <si>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</si>
  <si>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</si>
  <si>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</si>
  <si>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</si>
  <si>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</si>
  <si>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</si>
  <si>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</si>
  <si>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</si>
  <si>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</si>
  <si>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</si>
  <si>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</si>
  <si>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</si>
  <si>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</si>
  <si>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</si>
  <si>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</si>
  <si>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</si>
  <si>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</si>
  <si>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</si>
  <si>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</si>
  <si>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</si>
  <si>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</si>
  <si>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</si>
  <si>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</si>
  <si>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</si>
  <si>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</si>
  <si>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</si>
  <si>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</si>
  <si>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</si>
  <si>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</si>
  <si>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</si>
  <si>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</si>
  <si>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</si>
  <si>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</si>
  <si>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</si>
  <si>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</si>
  <si>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</si>
  <si>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</si>
  <si>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</si>
  <si>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</si>
  <si>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</si>
  <si>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</si>
  <si>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</si>
  <si>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</si>
  <si>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</si>
  <si>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</si>
  <si>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</si>
  <si>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</si>
  <si>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</si>
  <si>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</si>
  <si>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</si>
  <si>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</si>
  <si>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</si>
  <si>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</si>
  <si>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</si>
  <si>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</si>
  <si>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</si>
  <si>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</si>
  <si>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</si>
  <si>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</si>
  <si>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</si>
  <si>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</si>
  <si>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</si>
  <si>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</si>
  <si>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</si>
  <si>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</si>
  <si>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</si>
  <si>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</si>
  <si>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</si>
  <si>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</si>
  <si>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</si>
  <si>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</si>
  <si>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</si>
  <si>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</si>
  <si>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</si>
  <si>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</si>
  <si>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</si>
  <si>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</si>
  <si>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</si>
  <si>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</si>
  <si>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</si>
  <si>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</si>
  <si>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</si>
  <si>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</si>
  <si>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</si>
  <si>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</si>
  <si>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</si>
  <si>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</si>
  <si>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</si>
  <si>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</si>
  <si>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</si>
  <si>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</si>
  <si>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</si>
  <si>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</si>
  <si>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</si>
  <si>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</si>
  <si>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</si>
  <si>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</si>
  <si>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</si>
  <si>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</si>
  <si>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</si>
  <si>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</si>
  <si>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</si>
  <si>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</si>
  <si>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</si>
  <si>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</si>
  <si>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</si>
  <si>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</si>
  <si>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</si>
  <si>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</si>
  <si>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</si>
  <si>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</si>
  <si>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</si>
  <si>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</si>
  <si>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</si>
  <si>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</si>
  <si>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</si>
  <si>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</si>
  <si>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</si>
  <si>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</si>
  <si>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</si>
  <si>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</si>
  <si>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</si>
  <si>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</si>
  <si>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</si>
  <si>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</si>
  <si>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</si>
  <si>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</si>
  <si>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</si>
  <si>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</si>
  <si>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</si>
  <si>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</si>
  <si>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</si>
  <si>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</si>
  <si>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</si>
  <si>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</si>
  <si>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</si>
  <si>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</si>
  <si>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</si>
  <si>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</si>
  <si>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</si>
  <si>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</si>
  <si>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</si>
  <si>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</si>
  <si>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</si>
  <si>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</si>
  <si>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</si>
  <si>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</si>
  <si>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</si>
  <si>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</si>
  <si>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</si>
  <si>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</si>
  <si>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</si>
  <si>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</si>
  <si>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</si>
  <si>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</si>
  <si>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</si>
  <si>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</si>
  <si>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</si>
  <si>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</si>
  <si>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</si>
  <si>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</si>
  <si>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</si>
  <si>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</si>
  <si>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</si>
  <si>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</si>
  <si>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</si>
  <si>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</si>
  <si>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</si>
  <si>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</si>
  <si>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</si>
  <si>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</si>
  <si>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</si>
  <si>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</si>
  <si>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</si>
  <si>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</si>
  <si>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</si>
  <si>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</si>
  <si>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</si>
  <si>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</si>
  <si>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</si>
  <si>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</si>
  <si>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</si>
  <si>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</si>
  <si>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</si>
  <si>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</si>
  <si>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</si>
  <si>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</si>
  <si>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</si>
  <si>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</si>
  <si>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</si>
  <si>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</si>
  <si>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</si>
  <si>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</si>
  <si>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</si>
  <si>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</si>
  <si>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</si>
  <si>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</si>
  <si>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</si>
  <si>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</si>
  <si>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</si>
  <si>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</si>
  <si>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</si>
  <si>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</si>
  <si>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</si>
  <si>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</si>
  <si>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</si>
  <si>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</si>
  <si>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</si>
  <si>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</si>
  <si>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</si>
  <si>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</si>
  <si>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</si>
  <si>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</si>
  <si>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</si>
  <si>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</si>
  <si>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</si>
  <si>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</si>
  <si>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</si>
  <si>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</si>
  <si>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</si>
  <si>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</si>
  <si>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</si>
  <si>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</si>
  <si>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</si>
  <si>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</si>
  <si>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</si>
  <si>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</si>
  <si>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</si>
  <si>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</si>
  <si>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</si>
  <si>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</si>
  <si>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</si>
  <si>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</si>
  <si>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</si>
  <si>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</si>
  <si>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</si>
  <si>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</si>
  <si>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</si>
  <si>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</si>
  <si>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</si>
  <si>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</si>
  <si>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</si>
  <si>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</si>
  <si>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</si>
  <si>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</si>
  <si>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</si>
  <si>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</si>
  <si>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</si>
  <si>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</si>
  <si>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</si>
  <si>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</si>
  <si>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</si>
  <si>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</si>
  <si>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</si>
  <si>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</si>
  <si>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</si>
  <si>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</si>
  <si>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</si>
  <si>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</si>
  <si>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</si>
  <si>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</si>
  <si>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</si>
  <si>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</si>
  <si>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</si>
  <si>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</si>
  <si>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</si>
  <si>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</si>
  <si>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</si>
  <si>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</si>
  <si>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</si>
  <si>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</si>
  <si>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</si>
  <si>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</si>
  <si>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</si>
  <si>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</si>
  <si>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</si>
  <si>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</si>
  <si>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</si>
  <si>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</si>
  <si>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</si>
  <si>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</si>
  <si>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</si>
  <si>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</si>
  <si>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</si>
  <si>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</si>
  <si>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</si>
  <si>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</si>
  <si>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</si>
  <si>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</si>
  <si>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</si>
  <si>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</si>
  <si>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</si>
  <si>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</si>
  <si>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</si>
  <si>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</si>
  <si>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</si>
  <si>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</si>
  <si>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</si>
  <si>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</si>
  <si>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</si>
  <si>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</si>
  <si>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</si>
  <si>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</si>
  <si>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</si>
  <si>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</si>
  <si>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</si>
  <si>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</si>
  <si>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</si>
  <si>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</si>
  <si>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</si>
  <si>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</si>
  <si>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</si>
  <si>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</si>
  <si>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</si>
  <si>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</si>
  <si>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</si>
  <si>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</si>
  <si>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</si>
  <si>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</si>
  <si>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</si>
  <si>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</si>
  <si>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</si>
  <si>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</si>
  <si>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</si>
  <si>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</si>
  <si>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</si>
  <si>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</si>
  <si>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</si>
  <si>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</si>
  <si>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</si>
  <si>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</si>
  <si>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</si>
  <si>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</si>
  <si>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</si>
  <si>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</si>
  <si>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</si>
  <si>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</si>
  <si>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</si>
  <si>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</si>
  <si>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</si>
  <si>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</si>
  <si>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</si>
  <si>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</si>
  <si>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</si>
  <si>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</si>
  <si>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</si>
  <si>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</si>
  <si>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</si>
  <si>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</si>
  <si>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</si>
  <si>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</si>
  <si>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</si>
  <si>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</si>
  <si>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</si>
  <si>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</si>
  <si>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</si>
  <si>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</si>
  <si>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</si>
  <si>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</si>
  <si>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</si>
  <si>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</si>
  <si>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</si>
  <si>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</si>
  <si>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</si>
  <si>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</si>
  <si>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</si>
  <si>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</si>
  <si>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</si>
  <si>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</si>
  <si>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</si>
  <si>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</si>
  <si>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</si>
  <si>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</si>
  <si>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</si>
  <si>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</si>
  <si>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</si>
  <si>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</si>
  <si>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</si>
  <si>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</si>
  <si>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</si>
  <si>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</si>
  <si>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</si>
  <si>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</si>
  <si>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</si>
  <si>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</si>
  <si>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</si>
  <si>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</si>
  <si>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</si>
  <si>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</si>
  <si>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</si>
  <si>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</si>
  <si>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</si>
  <si>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</si>
  <si>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</si>
  <si>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</si>
  <si>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</si>
  <si>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</si>
  <si>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</si>
  <si>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</si>
  <si>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</si>
  <si>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</si>
  <si>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</si>
  <si>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</si>
  <si>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</si>
  <si>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</si>
  <si>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</si>
  <si>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</si>
  <si>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</si>
  <si>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</si>
  <si>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</si>
  <si>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</si>
  <si>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</si>
  <si>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</si>
  <si>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</si>
  <si>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</si>
  <si>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</si>
  <si>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</si>
  <si>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</si>
  <si>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</si>
  <si>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</si>
  <si>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</si>
  <si>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</si>
  <si>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</si>
  <si>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</si>
  <si>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</si>
  <si>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</si>
  <si>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</si>
  <si>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</si>
  <si>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</si>
  <si>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</si>
  <si>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</si>
  <si>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</si>
  <si>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</si>
  <si>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</si>
  <si>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</si>
  <si>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</si>
  <si>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</si>
  <si>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</si>
  <si>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</si>
  <si>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</si>
  <si>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</si>
  <si>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</si>
  <si>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</si>
  <si>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</si>
  <si>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</si>
  <si>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</si>
  <si>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</si>
  <si>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</si>
  <si>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</si>
  <si>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</si>
  <si>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</si>
  <si>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</si>
  <si>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</si>
  <si>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</si>
  <si>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</si>
  <si>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</si>
  <si>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</si>
  <si>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</si>
  <si>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</si>
  <si>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</si>
  <si>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</si>
  <si>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</si>
  <si>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</si>
  <si>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</si>
  <si>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</si>
  <si>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</si>
  <si>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</si>
  <si>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</si>
  <si>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</si>
  <si>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</si>
  <si>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</si>
  <si>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</si>
  <si>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</si>
  <si>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</si>
  <si>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</si>
  <si>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</si>
  <si>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</si>
  <si>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</si>
  <si>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</si>
  <si>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</si>
  <si>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</si>
  <si>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</si>
  <si>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</si>
  <si>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</si>
  <si>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</si>
  <si>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</si>
  <si>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</si>
  <si>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</si>
  <si>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</si>
  <si>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</si>
  <si>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</si>
  <si>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</si>
  <si>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</si>
  <si>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</si>
  <si>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</si>
  <si>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</si>
  <si>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</si>
  <si>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</si>
  <si>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</si>
  <si>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</si>
  <si>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</si>
  <si>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</si>
  <si>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</si>
  <si>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</si>
  <si>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</si>
  <si>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</si>
  <si>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</si>
  <si>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</si>
  <si>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</si>
  <si>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</si>
  <si>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</si>
  <si>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</si>
  <si>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</si>
  <si>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</si>
  <si>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</si>
  <si>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</si>
  <si>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</si>
  <si>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</si>
  <si>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</si>
  <si>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</si>
  <si>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</si>
  <si>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</si>
  <si>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</si>
  <si>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</si>
  <si>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</si>
  <si>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</si>
  <si>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</si>
  <si>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</si>
  <si>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</si>
  <si>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</si>
  <si>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</si>
  <si>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</si>
  <si>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</si>
  <si>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</si>
  <si>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</si>
  <si>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</si>
  <si>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</si>
  <si>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</si>
  <si>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</si>
  <si>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</si>
  <si>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</si>
  <si>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</si>
  <si>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</si>
  <si>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</si>
  <si>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</si>
  <si>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</si>
  <si>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</si>
  <si>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</si>
  <si>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</si>
  <si>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</si>
  <si>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</si>
  <si>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</si>
  <si>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</si>
  <si>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</si>
  <si>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</si>
  <si>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</si>
  <si>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</si>
  <si>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</si>
  <si>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</si>
  <si>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</si>
  <si>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</si>
  <si>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</si>
  <si>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</si>
  <si>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</si>
  <si>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</si>
  <si>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</si>
  <si>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</si>
  <si>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</si>
  <si>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</si>
  <si>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</si>
  <si>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</si>
  <si>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</si>
  <si>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</si>
  <si>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</si>
  <si>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</si>
  <si>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</si>
  <si>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</si>
  <si>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</si>
  <si>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</si>
  <si>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</si>
  <si>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</si>
  <si>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</si>
  <si>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</si>
  <si>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</si>
  <si>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</si>
  <si>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</si>
  <si>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</si>
  <si>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</si>
  <si>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</si>
  <si>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</si>
  <si>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</si>
  <si>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</si>
  <si>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</si>
  <si>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</si>
  <si>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</si>
  <si>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</si>
  <si>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</si>
  <si>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</si>
  <si>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</si>
  <si>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</si>
  <si>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</si>
  <si>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</si>
  <si>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</si>
  <si>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</si>
  <si>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</si>
  <si>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</si>
  <si>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</si>
  <si>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</si>
  <si>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</si>
  <si>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</si>
  <si>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</si>
  <si>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</si>
  <si>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</si>
  <si>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</si>
  <si>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</si>
  <si>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</si>
  <si>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</si>
  <si>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</si>
  <si>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</si>
  <si>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</si>
  <si>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</si>
  <si>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</si>
  <si>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</si>
  <si>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</si>
  <si>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</si>
  <si>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</si>
  <si>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</si>
  <si>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</si>
  <si>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</si>
  <si>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</si>
  <si>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</si>
  <si>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</si>
  <si>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</si>
  <si>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</si>
  <si>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</si>
  <si>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</si>
  <si>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</si>
  <si>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</si>
  <si>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</si>
  <si>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</si>
  <si>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</si>
  <si>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</si>
  <si>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</si>
  <si>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</si>
  <si>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</si>
  <si>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</si>
  <si>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</si>
  <si>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</si>
  <si>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</si>
  <si>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</si>
  <si>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</si>
  <si>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</si>
  <si>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</si>
  <si>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</si>
  <si>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</si>
  <si>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</si>
  <si>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</si>
  <si>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</si>
  <si>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</si>
  <si>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</si>
  <si>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</si>
  <si>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</si>
  <si>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</si>
  <si>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</si>
  <si>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</si>
  <si>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</si>
  <si>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</si>
  <si>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</si>
  <si>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</si>
  <si>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</si>
  <si>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</si>
  <si>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</si>
  <si>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</si>
  <si>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</si>
  <si>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</si>
  <si>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</si>
  <si>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</si>
  <si>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</si>
  <si>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</si>
  <si>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</si>
  <si>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</si>
  <si>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</si>
  <si>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</si>
  <si>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</si>
  <si>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</si>
  <si>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</si>
  <si>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</si>
  <si>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</si>
  <si>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</si>
  <si>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</si>
  <si>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</si>
  <si>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</si>
  <si>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</si>
  <si>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</si>
  <si>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</si>
  <si>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</si>
  <si>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</si>
  <si>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</si>
  <si>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</si>
  <si>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</si>
  <si>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</si>
  <si>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</si>
  <si>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</si>
  <si>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</si>
  <si>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</si>
  <si>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</si>
  <si>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</si>
  <si>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</si>
  <si>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</si>
  <si>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</si>
  <si>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</si>
  <si>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</si>
  <si>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</si>
  <si>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</si>
  <si>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</si>
  <si>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</si>
  <si>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</si>
  <si>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</si>
  <si>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</si>
  <si>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</si>
  <si>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</si>
  <si>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</si>
  <si>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</si>
  <si>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</si>
  <si>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</si>
  <si>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</si>
  <si>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</si>
  <si>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</si>
  <si>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</si>
  <si>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</si>
  <si>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</si>
  <si>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</si>
  <si>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</si>
  <si>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</si>
  <si>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</si>
  <si>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</si>
  <si>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</si>
  <si>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</si>
  <si>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</si>
  <si>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</si>
  <si>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</si>
  <si>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</si>
  <si>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</si>
  <si>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</si>
  <si>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</si>
  <si>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</si>
  <si>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</si>
  <si>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</si>
  <si>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</si>
  <si>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</si>
  <si>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</si>
  <si>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</si>
  <si>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</si>
  <si>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</si>
  <si>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</si>
  <si>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</si>
  <si>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</si>
  <si>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</si>
  <si>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</si>
  <si>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</si>
  <si>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</si>
  <si>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</si>
  <si>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</si>
  <si>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</si>
  <si>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</si>
  <si>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</si>
  <si>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</si>
  <si>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</si>
  <si>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</si>
  <si>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</si>
  <si>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</si>
  <si>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</si>
  <si>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</si>
  <si>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</si>
  <si>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</si>
  <si>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</si>
  <si>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</si>
  <si>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</si>
  <si>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</si>
  <si>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</si>
  <si>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</si>
  <si>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</si>
  <si>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</si>
  <si>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</si>
  <si>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</si>
  <si>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</si>
  <si>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</si>
  <si>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</si>
  <si>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</si>
  <si>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</si>
  <si>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</si>
  <si>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</si>
  <si>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</si>
  <si>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</si>
  <si>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</si>
  <si>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</si>
  <si>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</si>
  <si>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</si>
  <si>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</si>
  <si>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</si>
  <si>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</si>
  <si>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</si>
  <si>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</si>
  <si>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</si>
  <si>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</si>
  <si>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</si>
  <si>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</si>
  <si>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</si>
  <si>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</si>
  <si>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</si>
  <si>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</si>
  <si>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</si>
  <si>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</si>
  <si>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</si>
  <si>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</si>
  <si>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</si>
  <si>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</si>
  <si>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</si>
  <si>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</si>
  <si>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</si>
  <si>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</si>
  <si>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</si>
  <si>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</si>
  <si>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</si>
  <si>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</si>
  <si>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</si>
  <si>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</si>
  <si>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</si>
  <si>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</si>
  <si>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</si>
  <si>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</si>
  <si>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</si>
  <si>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</si>
  <si>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</si>
  <si>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</si>
  <si>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</si>
  <si>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</si>
  <si>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</si>
  <si>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</si>
  <si>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</si>
  <si>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</si>
  <si>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</si>
  <si>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</si>
  <si>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</si>
  <si>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</si>
  <si>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</si>
  <si>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</si>
  <si>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</si>
  <si>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</si>
  <si>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</si>
  <si>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</si>
  <si>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</si>
  <si>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</si>
  <si>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</si>
  <si>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</si>
  <si>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</si>
  <si>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</si>
  <si>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</si>
  <si>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</si>
  <si>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</si>
  <si>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</si>
  <si>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</si>
  <si>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</si>
  <si>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</si>
  <si>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</si>
  <si>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</si>
  <si>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</si>
  <si>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</si>
  <si>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</si>
  <si>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</si>
  <si>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</si>
  <si>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</si>
  <si>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</si>
  <si>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</si>
  <si>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</si>
  <si>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</si>
  <si>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</si>
  <si>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</si>
  <si>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</si>
  <si>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</si>
  <si>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</si>
  <si>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</si>
  <si>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</si>
  <si>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</si>
  <si>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</si>
  <si>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</si>
  <si>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</si>
  <si>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</si>
  <si>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</si>
  <si>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</si>
  <si>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</si>
  <si>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</si>
  <si>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</si>
  <si>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</si>
  <si>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</si>
  <si>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</si>
  <si>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</si>
  <si>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</si>
  <si>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</si>
  <si>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</si>
  <si>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</si>
  <si>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</si>
  <si>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</si>
  <si>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</si>
  <si>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</si>
  <si>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</si>
  <si>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</si>
  <si>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</si>
  <si>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</si>
  <si>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</si>
  <si>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</si>
  <si>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</si>
  <si>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</si>
  <si>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</si>
  <si>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</si>
  <si>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</si>
  <si>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</si>
  <si>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</si>
  <si>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</si>
  <si>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</si>
  <si>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</si>
  <si>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</si>
  <si>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</si>
  <si>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</si>
  <si>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</si>
  <si>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</si>
  <si>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</si>
  <si>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</si>
  <si>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</si>
  <si>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</si>
  <si>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</si>
  <si>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</si>
  <si>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</si>
  <si>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</si>
  <si>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</si>
  <si>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</si>
  <si>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</si>
  <si>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</si>
  <si>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</si>
  <si>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</si>
  <si>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</si>
  <si>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</si>
  <si>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</si>
  <si>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</si>
  <si>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</si>
  <si>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</si>
  <si>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</si>
  <si>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</si>
  <si>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</si>
  <si>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</si>
  <si>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</si>
  <si>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</si>
  <si>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</si>
  <si>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</si>
  <si>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</si>
  <si>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</si>
  <si>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</si>
  <si>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</si>
  <si>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</si>
  <si>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</si>
  <si>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</si>
  <si>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</si>
  <si>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</si>
  <si>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</si>
  <si>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</si>
  <si>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</si>
  <si>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</si>
  <si>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</si>
  <si>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</si>
  <si>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</si>
  <si>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</si>
  <si>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</si>
  <si>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</si>
  <si>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</si>
  <si>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</si>
  <si>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</si>
  <si>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</si>
  <si>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</si>
  <si>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</si>
  <si>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</si>
  <si>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</si>
  <si>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</si>
  <si>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</si>
  <si>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</si>
  <si>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</si>
  <si>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</si>
  <si>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</si>
  <si>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</si>
  <si>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</si>
  <si>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</si>
  <si>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</si>
  <si>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</si>
  <si>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</si>
  <si>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</si>
  <si>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</si>
  <si>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</si>
  <si>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</si>
  <si>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</si>
  <si>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</si>
  <si>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</si>
  <si>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</si>
  <si>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</si>
  <si>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</si>
  <si>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</si>
  <si>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</si>
  <si>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</si>
  <si>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</si>
  <si>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</si>
  <si>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</si>
  <si>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</si>
  <si>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</si>
  <si>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</si>
  <si>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</si>
  <si>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</si>
  <si>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</si>
  <si>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</si>
  <si>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</si>
  <si>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</si>
  <si>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</si>
  <si>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</si>
  <si>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</si>
  <si>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</si>
  <si>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</si>
  <si>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</si>
  <si>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</si>
  <si>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</si>
  <si>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</si>
  <si>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</si>
  <si>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</si>
  <si>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</si>
  <si>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</si>
  <si>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</si>
  <si>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</si>
  <si>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</si>
  <si>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</si>
  <si>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</si>
  <si>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</si>
  <si>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</si>
  <si>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</si>
  <si>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</si>
  <si>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</si>
  <si>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</si>
  <si>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</si>
  <si>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</si>
  <si>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</si>
  <si>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</si>
  <si>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</si>
  <si>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</si>
  <si>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</si>
  <si>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</si>
  <si>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</si>
  <si>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</si>
  <si>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</si>
  <si>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</si>
  <si>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</si>
  <si>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</si>
  <si>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</si>
  <si>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</si>
  <si>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</si>
  <si>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</si>
  <si>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</si>
  <si>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</si>
  <si>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</si>
  <si>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</si>
  <si>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</si>
  <si>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</si>
  <si>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</si>
  <si>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</si>
  <si>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</si>
  <si>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</si>
  <si>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</si>
  <si>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</si>
  <si>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</si>
  <si>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</si>
  <si>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</si>
  <si>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</si>
  <si>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</si>
  <si>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</si>
  <si>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</si>
  <si>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</si>
  <si>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</si>
  <si>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</si>
  <si>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</si>
  <si>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</si>
  <si>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</si>
  <si>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</si>
  <si>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</si>
  <si>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</si>
  <si>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</si>
  <si>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</si>
  <si>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</si>
  <si>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</si>
  <si>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</si>
  <si>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</si>
  <si>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</si>
  <si>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</si>
  <si>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</si>
  <si>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</si>
  <si>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</si>
  <si>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</si>
  <si>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</si>
  <si>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</si>
  <si>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</si>
  <si>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</si>
  <si>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</si>
  <si>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</si>
  <si>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</si>
  <si>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</si>
  <si>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</si>
  <si>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</si>
  <si>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</si>
  <si>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</si>
  <si>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</si>
  <si>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</si>
  <si>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</si>
  <si>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</si>
  <si>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</si>
  <si>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</si>
  <si>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</si>
  <si>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</si>
  <si>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</si>
  <si>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</si>
  <si>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</si>
  <si>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</si>
  <si>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</si>
  <si>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</si>
  <si>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</si>
  <si>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</si>
  <si>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</si>
  <si>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</si>
  <si>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</si>
  <si>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</si>
  <si>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</si>
  <si>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</si>
  <si>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</si>
  <si>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</si>
  <si>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</si>
  <si>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</si>
  <si>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</si>
  <si>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</si>
  <si>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</si>
  <si>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</si>
  <si>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</si>
  <si>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</si>
  <si>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</si>
  <si>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</si>
  <si>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</si>
  <si>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</si>
  <si>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</si>
  <si>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</si>
  <si>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</si>
  <si>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</si>
  <si>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</si>
  <si>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</si>
  <si>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</si>
  <si>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</si>
  <si>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</si>
  <si>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</si>
  <si>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</si>
  <si>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</si>
  <si>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</si>
  <si>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</si>
  <si>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</si>
  <si>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</si>
  <si>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</si>
  <si>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</si>
  <si>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</si>
  <si>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</si>
  <si>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</si>
  <si>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</si>
  <si>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</si>
  <si>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</si>
  <si>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</si>
  <si>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</si>
  <si>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</si>
  <si>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</si>
  <si>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</si>
  <si>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</si>
  <si>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</si>
  <si>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</si>
  <si>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</si>
  <si>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</si>
  <si>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</si>
  <si>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</si>
  <si>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</si>
  <si>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</si>
  <si>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</si>
  <si>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</si>
  <si>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</si>
  <si>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</si>
  <si>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</si>
  <si>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</si>
  <si>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</si>
  <si>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</si>
  <si>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</si>
  <si>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</si>
  <si>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</si>
  <si>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</si>
  <si>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</si>
  <si>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</si>
  <si>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</si>
  <si>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</si>
  <si>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</si>
  <si>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</si>
  <si>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</si>
  <si>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</si>
  <si>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</si>
  <si>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</si>
  <si>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</si>
  <si>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</si>
  <si>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</si>
  <si>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</si>
  <si>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</si>
  <si>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</si>
  <si>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</si>
  <si>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</si>
  <si>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</si>
  <si>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</si>
  <si>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</si>
  <si>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</si>
  <si>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</si>
  <si>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</si>
  <si>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</si>
  <si>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</si>
  <si>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</si>
  <si>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</si>
  <si>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</si>
  <si>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</si>
  <si>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</si>
  <si>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</si>
  <si>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</si>
  <si>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</si>
  <si>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</si>
  <si>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</si>
  <si>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</si>
  <si>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</si>
  <si>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</si>
  <si>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</si>
  <si>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</si>
  <si>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</si>
  <si>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</si>
  <si>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</si>
  <si>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</si>
  <si>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</si>
  <si>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</si>
  <si>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</si>
  <si>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</si>
  <si>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</si>
  <si>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</si>
  <si>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</si>
  <si>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</si>
  <si>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</si>
  <si>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</si>
  <si>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</si>
  <si>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</si>
  <si>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</si>
  <si>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</si>
  <si>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</si>
  <si>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</si>
  <si>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</si>
  <si>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</si>
  <si>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</si>
  <si>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</si>
  <si>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</si>
  <si>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</si>
  <si>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</si>
  <si>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</si>
  <si>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</si>
  <si>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</si>
  <si>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</si>
  <si>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</si>
  <si>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</si>
  <si>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</si>
  <si>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</si>
  <si>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</si>
  <si>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</si>
  <si>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</si>
  <si>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</si>
  <si>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</si>
  <si>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</si>
  <si>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</si>
  <si>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</si>
  <si>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</si>
  <si>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</si>
  <si>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</si>
  <si>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</si>
  <si>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</si>
  <si>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</si>
  <si>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</si>
  <si>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</si>
  <si>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</si>
  <si>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</si>
  <si>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</si>
  <si>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</si>
  <si>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</si>
  <si>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</si>
  <si>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</si>
  <si>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</si>
  <si>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</si>
  <si>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</si>
  <si>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</si>
  <si>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</si>
  <si>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</si>
  <si>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</si>
  <si>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</si>
  <si>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</si>
  <si>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</si>
  <si>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</si>
  <si>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</si>
  <si>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</si>
  <si>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</si>
  <si>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</si>
  <si>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</si>
  <si>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</si>
  <si>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</si>
  <si>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</si>
  <si>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</si>
  <si>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</si>
  <si>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</si>
  <si>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</si>
  <si>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</si>
  <si>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</si>
  <si>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</si>
  <si>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</si>
  <si>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</si>
  <si>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</si>
  <si>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</si>
  <si>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</si>
  <si>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</si>
  <si>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</si>
  <si>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</si>
  <si>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</si>
  <si>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</si>
  <si>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</si>
  <si>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</si>
  <si>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</si>
  <si>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</si>
  <si>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</si>
  <si>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</si>
  <si>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</si>
  <si>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</si>
  <si>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</si>
  <si>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</si>
  <si>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</si>
  <si>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</si>
  <si>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</si>
  <si>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</si>
  <si>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</si>
  <si>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</si>
  <si>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</si>
  <si>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</si>
  <si>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</si>
  <si>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</si>
  <si>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</si>
  <si>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</si>
  <si>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</si>
  <si>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</si>
  <si>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</si>
  <si>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</si>
  <si>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</si>
  <si>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</si>
  <si>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</si>
  <si>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</si>
  <si>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</si>
  <si>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</si>
  <si>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</si>
  <si>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</si>
  <si>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</si>
  <si>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</si>
  <si>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</si>
  <si>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</si>
  <si>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</si>
  <si>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</si>
  <si>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</si>
  <si>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</si>
  <si>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</si>
  <si>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</si>
  <si>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</si>
  <si>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</si>
  <si>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</si>
  <si>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</si>
  <si>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</si>
  <si>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</si>
  <si>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</si>
  <si>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</si>
  <si>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</si>
  <si>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</si>
  <si>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</si>
  <si>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</si>
  <si>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</si>
  <si>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</si>
  <si>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</si>
  <si>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</si>
  <si>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</si>
  <si>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</si>
  <si>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</si>
  <si>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</si>
  <si>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</si>
  <si>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</si>
  <si>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</si>
  <si>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</si>
  <si>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</si>
  <si>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</si>
  <si>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</si>
  <si>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</si>
  <si>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</si>
  <si>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</si>
  <si>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</si>
  <si>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</si>
  <si>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</si>
  <si>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</si>
  <si>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</si>
  <si>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</si>
  <si>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</si>
  <si>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</si>
  <si>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</si>
  <si>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</si>
  <si>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</si>
  <si>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</si>
  <si>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</si>
  <si>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</si>
  <si>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</si>
  <si>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</si>
  <si>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</si>
  <si>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</si>
  <si>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</si>
  <si>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</si>
  <si>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</si>
  <si>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</si>
  <si>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</si>
  <si>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</si>
  <si>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</si>
  <si>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</si>
  <si>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</si>
  <si>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</si>
  <si>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</si>
  <si>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</si>
  <si>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</si>
  <si>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</si>
  <si>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</si>
  <si>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</si>
  <si>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</si>
  <si>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</si>
  <si>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</si>
  <si>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</si>
  <si>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</si>
  <si>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</si>
  <si>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</si>
  <si>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</si>
  <si>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</si>
  <si>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</si>
  <si>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</si>
  <si>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</si>
  <si>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</si>
  <si>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</si>
  <si>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</si>
  <si>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</si>
  <si>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</si>
  <si>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</si>
  <si>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</si>
  <si>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</si>
  <si>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</si>
  <si>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</si>
  <si>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</si>
  <si>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</si>
  <si>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</si>
  <si>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</si>
  <si>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</si>
  <si>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</si>
  <si>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</si>
  <si>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</si>
  <si>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</si>
  <si>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</si>
  <si>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</si>
  <si>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</si>
  <si>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</si>
  <si>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</si>
  <si>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</si>
  <si>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</si>
  <si>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</si>
  <si>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</si>
  <si>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</si>
  <si>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</si>
  <si>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</si>
  <si>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</si>
  <si>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</si>
  <si>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</si>
  <si>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</si>
  <si>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</si>
  <si>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</si>
  <si>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</si>
  <si>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</si>
  <si>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</si>
  <si>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</si>
  <si>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</si>
  <si>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</si>
  <si>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</si>
  <si>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</si>
  <si>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</si>
  <si>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</si>
  <si>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</si>
  <si>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</si>
  <si>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</si>
  <si>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</si>
  <si>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</si>
  <si>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</si>
  <si>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</si>
  <si>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</si>
  <si>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</si>
  <si>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</si>
  <si>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</si>
  <si>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</si>
  <si>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</si>
  <si>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</si>
  <si>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</si>
  <si>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</si>
  <si>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</si>
  <si>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</si>
  <si>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</si>
  <si>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</si>
  <si>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</si>
  <si>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</si>
  <si>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</si>
  <si>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</si>
  <si>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</si>
  <si>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</si>
  <si>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</si>
  <si>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</si>
  <si>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</si>
  <si>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</si>
  <si>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</si>
  <si>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</si>
  <si>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</si>
  <si>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</si>
  <si>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</si>
  <si>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</si>
  <si>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</si>
  <si>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</si>
  <si>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</si>
  <si>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</si>
  <si>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</si>
  <si>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</si>
  <si>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</si>
  <si>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</si>
  <si>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</si>
  <si>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</si>
  <si>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</si>
  <si>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</si>
  <si>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</si>
  <si>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</si>
  <si>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</si>
  <si>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</si>
  <si>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</si>
  <si>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</si>
  <si>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</si>
  <si>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</si>
  <si>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</si>
  <si>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</si>
  <si>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</si>
  <si>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</si>
  <si>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</si>
  <si>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</si>
  <si>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</si>
  <si>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</si>
  <si>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</si>
  <si>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</si>
  <si>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</si>
  <si>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</si>
  <si>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</si>
  <si>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</si>
  <si>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</si>
  <si>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</si>
  <si>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</si>
  <si>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</si>
  <si>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</si>
  <si>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</si>
  <si>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</si>
  <si>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</si>
  <si>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</si>
  <si>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</si>
  <si>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</si>
  <si>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</si>
  <si>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</si>
  <si>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</si>
  <si>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</si>
  <si>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</si>
  <si>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</si>
  <si>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</si>
  <si>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</si>
  <si>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</si>
  <si>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</si>
  <si>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</si>
  <si>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</si>
  <si>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</si>
  <si>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</si>
  <si>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</si>
  <si>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</si>
  <si>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</si>
  <si>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</si>
  <si>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</si>
  <si>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</si>
  <si>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</si>
  <si>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</si>
  <si>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</si>
  <si>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</si>
  <si>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</si>
  <si>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</si>
  <si>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</si>
  <si>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</si>
  <si>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</si>
  <si>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</si>
  <si>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</si>
  <si>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</si>
  <si>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</si>
  <si>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</si>
  <si>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</si>
  <si>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</si>
  <si>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</si>
  <si>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</si>
  <si>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</si>
  <si>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</si>
  <si>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</si>
  <si>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</si>
  <si>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</si>
  <si>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</si>
  <si>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</si>
  <si>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</si>
  <si>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</si>
  <si>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</si>
  <si>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</si>
  <si>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</si>
  <si>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</si>
  <si>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</si>
  <si>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</si>
  <si>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</si>
  <si>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</si>
  <si>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</si>
  <si>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</si>
  <si>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</si>
  <si>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</si>
  <si>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</si>
  <si>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</si>
  <si>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</si>
  <si>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</si>
  <si>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</si>
  <si>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</si>
  <si>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</si>
  <si>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</si>
  <si>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</si>
  <si>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</si>
  <si>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</si>
  <si>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</si>
  <si>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</si>
  <si>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</si>
  <si>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</si>
  <si>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</si>
  <si>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</si>
  <si>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</si>
  <si>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</si>
  <si>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</si>
  <si>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</si>
  <si>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</si>
  <si>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</si>
  <si>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</si>
  <si>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</si>
  <si>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</si>
  <si>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</si>
  <si>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</si>
  <si>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</si>
  <si>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</si>
  <si>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</si>
  <si>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</si>
  <si>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</si>
  <si>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</si>
  <si>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</si>
  <si>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</si>
  <si>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</si>
  <si>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</si>
  <si>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</si>
  <si>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</si>
  <si>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</si>
  <si>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</si>
  <si>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</si>
  <si>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</si>
  <si>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</si>
  <si>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</si>
  <si>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</si>
  <si>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</si>
  <si>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</si>
  <si>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</si>
  <si>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</si>
  <si>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</si>
  <si>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</si>
  <si>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</si>
  <si>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</si>
  <si>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</si>
  <si>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</si>
  <si>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</si>
  <si>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</si>
  <si>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</si>
  <si>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</si>
  <si>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</si>
  <si>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</si>
  <si>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</si>
  <si>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</si>
  <si>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</si>
  <si>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</si>
  <si>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</si>
  <si>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</si>
  <si>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</si>
  <si>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</si>
  <si>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</si>
  <si>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</si>
  <si>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</si>
  <si>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</si>
  <si>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</si>
  <si>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</si>
  <si>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</si>
  <si>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</si>
  <si>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</si>
  <si>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</si>
  <si>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</si>
  <si>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</si>
  <si>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</si>
  <si>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</si>
  <si>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</si>
  <si>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</si>
  <si>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</si>
  <si>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</si>
  <si>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</si>
  <si>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</si>
  <si>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</si>
  <si>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</si>
  <si>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</si>
  <si>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</si>
  <si>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</si>
  <si>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</si>
  <si>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</si>
  <si>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</si>
  <si>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</si>
  <si>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</si>
  <si>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</si>
  <si>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</si>
  <si>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</si>
  <si>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</si>
  <si>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</si>
  <si>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</si>
  <si>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</si>
  <si>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</si>
  <si>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</si>
  <si>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</si>
  <si>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</si>
  <si>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</si>
  <si>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</si>
  <si>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</si>
  <si>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</si>
  <si>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</si>
  <si>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</si>
  <si>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</si>
  <si>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</si>
  <si>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</si>
  <si>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</si>
  <si>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</si>
  <si>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</si>
  <si>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</si>
  <si>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</si>
  <si>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</si>
  <si>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</si>
  <si>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</si>
  <si>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</si>
  <si>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</si>
  <si>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</si>
  <si>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</si>
  <si>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</si>
  <si>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</si>
  <si>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</si>
  <si>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</si>
  <si>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</si>
  <si>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</si>
  <si>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</si>
  <si>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</si>
  <si>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</si>
  <si>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</si>
  <si>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</si>
  <si>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</si>
  <si>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</si>
  <si>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</si>
  <si>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</si>
  <si>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</si>
  <si>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</si>
  <si>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</si>
  <si>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</si>
  <si>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</si>
  <si>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</si>
  <si>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</si>
  <si>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</si>
  <si>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</si>
  <si>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</si>
  <si>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</si>
  <si>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</si>
  <si>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</si>
  <si>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</si>
  <si>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</si>
  <si>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</si>
  <si>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</si>
  <si>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</si>
  <si>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</si>
  <si>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</si>
  <si>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</si>
  <si>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</si>
  <si>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</si>
  <si>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</si>
  <si>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</si>
  <si>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</si>
  <si>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</si>
  <si>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</si>
  <si>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</si>
  <si>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</si>
  <si>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</si>
  <si>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</si>
  <si>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</si>
  <si>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</si>
  <si>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</si>
  <si>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</si>
  <si>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</si>
  <si>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</si>
  <si>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</si>
  <si>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</si>
  <si>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</si>
  <si>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</si>
  <si>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</si>
  <si>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</si>
  <si>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</si>
  <si>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</si>
  <si>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</si>
  <si>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</si>
  <si>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</si>
  <si>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</si>
  <si>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</si>
  <si>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</si>
  <si>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</si>
  <si>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</si>
  <si>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</si>
  <si>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</si>
  <si>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</si>
  <si>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</si>
  <si>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</si>
  <si>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</si>
  <si>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</si>
  <si>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</si>
  <si>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</si>
  <si>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</si>
  <si>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</si>
  <si>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</si>
  <si>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</si>
  <si>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</si>
  <si>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</si>
  <si>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</si>
  <si>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</si>
  <si>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</si>
  <si>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</si>
  <si>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</si>
  <si>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</si>
  <si>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</si>
  <si>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</si>
  <si>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</si>
  <si>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</si>
  <si>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</si>
  <si>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</si>
  <si>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</si>
  <si>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</si>
  <si>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</si>
  <si>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</si>
  <si>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</si>
  <si>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</si>
  <si>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</si>
  <si>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</si>
  <si>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</si>
  <si>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</si>
  <si>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</si>
  <si>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</si>
  <si>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</si>
  <si>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</si>
  <si>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</si>
  <si>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</si>
  <si>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</si>
  <si>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</si>
  <si>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</si>
  <si>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</si>
  <si>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</si>
  <si>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</si>
  <si>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</si>
  <si>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</si>
  <si>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</si>
  <si>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</si>
  <si>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</si>
  <si>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</si>
  <si>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</si>
  <si>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</si>
  <si>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</si>
  <si>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</si>
  <si>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</si>
  <si>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</si>
  <si>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</si>
  <si>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</si>
  <si>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</si>
  <si>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</si>
  <si>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</si>
  <si>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</si>
  <si>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</si>
  <si>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</si>
  <si>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</si>
  <si>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</si>
  <si>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</si>
  <si>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</si>
  <si>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</si>
  <si>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</si>
  <si>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</si>
  <si>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</si>
  <si>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</si>
  <si>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</si>
  <si>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</si>
  <si>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</si>
  <si>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</si>
  <si>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</si>
  <si>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</si>
  <si>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</si>
  <si>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</si>
  <si>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</si>
  <si>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</si>
  <si>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</si>
  <si>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</si>
  <si>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</si>
  <si>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</si>
  <si>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</si>
  <si>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</si>
  <si>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</si>
  <si>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</si>
  <si>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</si>
  <si>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</si>
  <si>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</si>
  <si>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</si>
  <si>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</si>
  <si>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</si>
  <si>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</si>
  <si>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</si>
  <si>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</si>
  <si>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</si>
  <si>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</si>
  <si>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</si>
  <si>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</si>
  <si>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</si>
  <si>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</si>
  <si>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</si>
  <si>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</si>
  <si>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</si>
  <si>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</si>
  <si>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</si>
  <si>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</si>
  <si>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</si>
  <si>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</si>
  <si>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</si>
  <si>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</si>
  <si>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</si>
  <si>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</si>
  <si>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</si>
  <si>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</si>
  <si>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</si>
  <si>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</si>
  <si>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</si>
  <si>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</si>
  <si>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</si>
  <si>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</si>
  <si>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</si>
  <si>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</si>
  <si>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</si>
  <si>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</si>
  <si>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</si>
  <si>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</si>
  <si>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</si>
  <si>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</si>
  <si>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</si>
  <si>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</si>
  <si>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</si>
  <si>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</si>
  <si>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</si>
  <si>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</si>
  <si>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</si>
  <si>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</si>
  <si>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</si>
  <si>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</si>
  <si>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</si>
  <si>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</si>
  <si>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</si>
  <si>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</si>
  <si>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</si>
  <si>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</si>
  <si>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</si>
  <si>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</si>
  <si>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</si>
  <si>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</si>
  <si>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</si>
  <si>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</si>
  <si>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</si>
  <si>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</si>
  <si>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</si>
  <si>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</si>
  <si>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</si>
  <si>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</si>
  <si>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</si>
  <si>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</si>
  <si>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</si>
  <si>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</si>
  <si>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</si>
  <si>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</si>
  <si>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</si>
  <si>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</si>
  <si>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</si>
  <si>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</si>
  <si>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</si>
  <si>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</si>
  <si>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</si>
  <si>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</si>
  <si>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</si>
  <si>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</si>
  <si>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</si>
  <si>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</si>
  <si>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</si>
  <si>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</si>
  <si>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</si>
  <si>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</si>
  <si>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</si>
  <si>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</si>
  <si>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</si>
  <si>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</si>
  <si>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</si>
  <si>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</si>
  <si>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</si>
  <si>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</si>
  <si>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</si>
  <si>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</si>
  <si>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</si>
  <si>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</si>
  <si>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</si>
  <si>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</si>
  <si>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</si>
  <si>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</si>
  <si>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</si>
  <si>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</si>
  <si>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</si>
  <si>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</si>
  <si>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</si>
  <si>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</si>
  <si>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</si>
  <si>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</si>
  <si>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</si>
  <si>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</si>
  <si>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</si>
  <si>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</si>
  <si>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</si>
  <si>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</si>
  <si>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</si>
  <si>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</si>
  <si>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</si>
  <si>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</si>
  <si>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</si>
  <si>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</si>
  <si>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</si>
  <si>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</si>
  <si>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</si>
  <si>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</si>
  <si>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</si>
  <si>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</si>
  <si>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</si>
  <si>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</si>
  <si>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</si>
  <si>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</si>
  <si>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</si>
  <si>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</si>
  <si>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</si>
  <si>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</si>
  <si>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</si>
  <si>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</si>
  <si>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</si>
  <si>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</si>
  <si>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</si>
  <si>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</si>
  <si>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</si>
  <si>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</si>
  <si>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</si>
  <si>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</si>
  <si>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</si>
  <si>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</si>
  <si>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</si>
  <si>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</si>
  <si>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</si>
  <si>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</si>
  <si>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</si>
  <si>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</si>
  <si>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</si>
  <si>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</si>
  <si>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</si>
  <si>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</si>
  <si>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</si>
  <si>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</si>
  <si>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</si>
  <si>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</si>
  <si>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</si>
  <si>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</si>
  <si>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</si>
  <si>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</si>
  <si>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</si>
  <si>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</si>
  <si>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</si>
  <si>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</si>
  <si>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</si>
  <si>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</si>
  <si>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</si>
  <si>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</si>
  <si>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</si>
  <si>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</si>
  <si>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</si>
  <si>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</si>
  <si>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</si>
  <si>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</si>
  <si>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</si>
  <si>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</si>
  <si>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</si>
  <si>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</si>
  <si>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</si>
  <si>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</si>
  <si>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</si>
  <si>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</si>
  <si>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</si>
  <si>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</si>
  <si>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</si>
  <si>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</si>
  <si>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</si>
  <si>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</si>
  <si>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</si>
  <si>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</si>
  <si>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</si>
  <si>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</si>
  <si>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</si>
  <si>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</si>
  <si>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</si>
  <si>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</si>
  <si>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</si>
  <si>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</si>
  <si>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</si>
  <si>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</si>
  <si>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</si>
  <si>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</si>
  <si>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</si>
  <si>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</si>
  <si>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</si>
  <si>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</si>
  <si>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</si>
  <si>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</si>
  <si>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</si>
  <si>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</si>
  <si>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</si>
  <si>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</si>
  <si>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</si>
  <si>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</si>
  <si>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</si>
  <si>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</si>
  <si>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</si>
  <si>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</si>
  <si>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</si>
  <si>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</si>
  <si>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</si>
  <si>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</si>
  <si>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</si>
  <si>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</si>
  <si>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</si>
  <si>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</si>
  <si>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</si>
  <si>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</si>
  <si>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</si>
  <si>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</si>
  <si>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</si>
  <si>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</si>
  <si>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</si>
  <si>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</si>
  <si>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</si>
  <si>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</si>
  <si>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</si>
  <si>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</si>
  <si>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</si>
  <si>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</si>
  <si>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</si>
  <si>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</si>
  <si>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</si>
  <si>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</si>
  <si>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</si>
  <si>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</si>
  <si>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</si>
  <si>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</si>
  <si>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</si>
  <si>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</si>
  <si>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</si>
  <si>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</si>
  <si>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</si>
  <si>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</si>
  <si>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</si>
  <si>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</si>
  <si>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</si>
  <si>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</si>
  <si>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</si>
  <si>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</si>
  <si>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</si>
  <si>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</si>
  <si>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</si>
  <si>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</si>
  <si>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</si>
  <si>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</si>
  <si>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</si>
  <si>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</si>
  <si>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</si>
  <si>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</si>
  <si>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</si>
  <si>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</si>
  <si>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</si>
  <si>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</si>
  <si>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</si>
  <si>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</si>
  <si>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</si>
  <si>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</si>
  <si>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</si>
  <si>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</si>
  <si>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</si>
  <si>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</si>
  <si>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</si>
  <si>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</si>
  <si>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</si>
  <si>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</si>
  <si>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</si>
  <si>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</si>
  <si>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</si>
  <si>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</si>
  <si>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</si>
  <si>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</si>
  <si>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</si>
  <si>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</si>
  <si>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</si>
  <si>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</si>
  <si>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</si>
  <si>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</si>
  <si>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</si>
  <si>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</si>
  <si>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</si>
  <si>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</si>
  <si>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</si>
  <si>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</si>
  <si>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</si>
  <si>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</si>
  <si>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</si>
  <si>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</si>
  <si>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</si>
  <si>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</si>
  <si>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</si>
  <si>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</si>
  <si>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</si>
  <si>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</si>
  <si>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</si>
  <si>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</si>
  <si>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</si>
  <si>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</si>
  <si>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</si>
  <si>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</si>
  <si>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</si>
  <si>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</si>
  <si>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</si>
  <si>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</si>
  <si>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</si>
  <si>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</si>
  <si>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</si>
  <si>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</si>
  <si>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</si>
  <si>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</si>
  <si>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</si>
  <si>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</si>
  <si>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</si>
  <si>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</si>
  <si>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</si>
  <si>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</si>
  <si>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</si>
  <si>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</si>
  <si>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</si>
  <si>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</si>
  <si>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</si>
  <si>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</si>
  <si>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</si>
  <si>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</si>
  <si>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</si>
  <si>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</si>
  <si>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</si>
  <si>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</si>
  <si>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</si>
  <si>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</si>
  <si>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</si>
  <si>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</si>
  <si>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</si>
  <si>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</si>
  <si>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</si>
  <si>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</si>
  <si>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</si>
  <si>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</si>
  <si>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</si>
  <si>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</si>
  <si>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</si>
  <si>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</si>
  <si>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</si>
  <si>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</si>
  <si>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</si>
  <si>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</si>
  <si>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</si>
  <si>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</si>
  <si>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</si>
  <si>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</si>
  <si>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</si>
  <si>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</si>
  <si>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</si>
  <si>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</si>
  <si>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</si>
  <si>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</si>
  <si>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</si>
  <si>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</si>
  <si>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</si>
  <si>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</si>
  <si>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</si>
  <si>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</si>
  <si>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</si>
  <si>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</si>
  <si>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</si>
  <si>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</si>
  <si>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</si>
  <si>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</si>
  <si>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</si>
  <si>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</si>
  <si>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</si>
  <si>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</si>
  <si>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</si>
  <si>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</si>
  <si>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</si>
  <si>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</si>
  <si>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</si>
  <si>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</si>
  <si>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</si>
  <si>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</si>
  <si>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</si>
  <si>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</si>
  <si>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</si>
  <si>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</si>
  <si>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</si>
  <si>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</si>
  <si>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</si>
  <si>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</si>
  <si>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</si>
  <si>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</si>
  <si>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</si>
  <si>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</si>
  <si>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</si>
  <si>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</si>
  <si>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</si>
  <si>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</si>
  <si>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</si>
  <si>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</si>
  <si>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</si>
  <si>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</si>
  <si>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</si>
  <si>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</si>
  <si>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</si>
  <si>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</si>
  <si>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</si>
  <si>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</si>
  <si>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</si>
  <si>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</si>
  <si>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</si>
  <si>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</si>
  <si>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</si>
  <si>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</si>
  <si>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</si>
  <si>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</si>
  <si>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</si>
  <si>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</si>
  <si>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</si>
  <si>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</si>
  <si>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</si>
  <si>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</si>
  <si>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</si>
  <si>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</si>
  <si>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</si>
  <si>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</si>
  <si>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</si>
  <si>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</si>
  <si>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</si>
  <si>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</si>
  <si>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</si>
  <si>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</si>
  <si>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</si>
  <si>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</si>
  <si>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</si>
  <si>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</si>
  <si>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</si>
  <si>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</si>
  <si>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</si>
  <si>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</si>
  <si>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</si>
  <si>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</si>
  <si>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</si>
  <si>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</si>
  <si>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</si>
  <si>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</si>
  <si>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</si>
  <si>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</si>
  <si>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</si>
  <si>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</si>
  <si>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</si>
  <si>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</si>
  <si>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</si>
  <si>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</si>
  <si>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</si>
  <si>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</si>
  <si>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</si>
  <si>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</si>
  <si>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</si>
  <si>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</si>
  <si>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</si>
  <si>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</si>
  <si>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</si>
  <si>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</si>
  <si>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</si>
  <si>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</si>
  <si>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</si>
  <si>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</si>
  <si>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</si>
  <si>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</si>
  <si>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</si>
  <si>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</si>
  <si>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</si>
  <si>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</si>
  <si>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</si>
  <si>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</si>
  <si>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</si>
  <si>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</si>
  <si>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</si>
  <si>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</si>
  <si>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</si>
  <si>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</si>
  <si>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</si>
  <si>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</si>
  <si>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</si>
  <si>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</si>
  <si>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</si>
  <si>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</si>
  <si>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</si>
  <si>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</si>
  <si>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</si>
  <si>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</si>
  <si>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</si>
  <si>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</si>
  <si>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</si>
  <si>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</si>
  <si>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</si>
  <si>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</si>
  <si>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</si>
  <si>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</si>
  <si>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</si>
  <si>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</si>
  <si>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</si>
  <si>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</si>
  <si>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</si>
  <si>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</si>
  <si>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</si>
  <si>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</si>
  <si>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</si>
  <si>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</si>
  <si>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</si>
  <si>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</si>
  <si>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</si>
  <si>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</si>
  <si>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</si>
  <si>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</si>
  <si>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</si>
  <si>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</si>
  <si>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</si>
  <si>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</si>
  <si>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</si>
  <si>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</si>
  <si>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</si>
  <si>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</si>
  <si>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</si>
  <si>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</si>
  <si>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</si>
  <si>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</si>
  <si>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</si>
  <si>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</si>
  <si>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</si>
  <si>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</si>
  <si>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</si>
  <si>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</si>
  <si>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</si>
  <si>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</si>
  <si>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</si>
  <si>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</si>
  <si>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</si>
  <si>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</si>
  <si>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</si>
  <si>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</si>
  <si>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</si>
  <si>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</si>
  <si>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</si>
  <si>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</si>
  <si>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</si>
  <si>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</si>
  <si>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</si>
  <si>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</si>
  <si>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</si>
  <si>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</si>
  <si>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</si>
  <si>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</si>
  <si>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</si>
  <si>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</si>
  <si>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</si>
  <si>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</si>
  <si>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</si>
  <si>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</si>
  <si>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</si>
  <si>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</si>
  <si>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</si>
  <si>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</si>
  <si>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</si>
  <si>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</si>
  <si>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</si>
  <si>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</si>
  <si>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</si>
  <si>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</si>
  <si>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</si>
  <si>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</si>
  <si>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</si>
  <si>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</si>
  <si>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</si>
  <si>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</si>
  <si>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</si>
  <si>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</si>
  <si>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</si>
  <si>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</si>
  <si>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</si>
  <si>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</si>
  <si>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</si>
  <si>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</si>
  <si>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</si>
  <si>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</si>
  <si>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</si>
  <si>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</si>
  <si>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</si>
  <si>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</si>
  <si>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</si>
  <si>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</si>
  <si>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</si>
  <si>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</si>
  <si>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</si>
  <si>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</si>
  <si>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</si>
  <si>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</si>
  <si>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</si>
  <si>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</si>
  <si>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</si>
  <si>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</si>
  <si>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</si>
  <si>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</si>
  <si>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</si>
  <si>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</si>
  <si>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</si>
  <si>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</si>
  <si>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</si>
  <si>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</si>
  <si>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</si>
  <si>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</si>
  <si>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</si>
  <si>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</si>
  <si>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</si>
  <si>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</si>
  <si>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</si>
  <si>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</si>
  <si>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</si>
  <si>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</si>
  <si>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</si>
  <si>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</si>
  <si>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</si>
  <si>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</si>
  <si>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</si>
  <si>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</si>
  <si>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</si>
  <si>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</si>
  <si>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</si>
  <si>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</si>
  <si>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</si>
  <si>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</si>
  <si>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</si>
  <si>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</si>
  <si>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</si>
  <si>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</si>
  <si>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</si>
  <si>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</si>
  <si>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</si>
  <si>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</si>
  <si>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</si>
  <si>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</si>
  <si>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</si>
  <si>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</si>
  <si>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</si>
  <si>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</si>
  <si>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</si>
  <si>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</si>
  <si>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</si>
  <si>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</si>
  <si>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</si>
  <si>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</si>
  <si>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</si>
  <si>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</si>
  <si>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</si>
  <si>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</si>
  <si>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</si>
  <si>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</si>
  <si>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</si>
  <si>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</si>
  <si>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</si>
  <si>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</si>
  <si>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</si>
  <si>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</si>
  <si>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</si>
  <si>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</si>
  <si>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</si>
  <si>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</si>
  <si>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</si>
  <si>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</si>
  <si>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</si>
  <si>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</si>
  <si>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</si>
  <si>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</si>
  <si>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</si>
  <si>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</si>
  <si>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</si>
  <si>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</si>
  <si>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</si>
  <si>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</si>
  <si>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</si>
  <si>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</si>
  <si>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</si>
  <si>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</si>
  <si>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</si>
  <si>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</si>
  <si>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</si>
  <si>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</si>
  <si>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</si>
  <si>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</si>
  <si>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</si>
  <si>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</si>
  <si>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</si>
  <si>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</si>
  <si>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</si>
  <si>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</si>
  <si>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</si>
  <si>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</si>
  <si>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</si>
  <si>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</si>
  <si>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</si>
  <si>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</si>
  <si>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</si>
  <si>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</si>
  <si>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</si>
  <si>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</si>
  <si>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</si>
  <si>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</si>
  <si>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</si>
  <si>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</si>
  <si>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</si>
  <si>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</si>
  <si>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</si>
  <si>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</si>
  <si>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</si>
  <si>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</si>
  <si>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</si>
  <si>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</si>
  <si>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</si>
  <si>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</si>
  <si>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</si>
  <si>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</si>
  <si>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</si>
  <si>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</si>
  <si>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</si>
  <si>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</si>
  <si>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</si>
  <si>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</si>
  <si>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</si>
  <si>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</si>
  <si>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</si>
  <si>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</si>
  <si>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</si>
  <si>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</si>
  <si>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</si>
  <si>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</si>
  <si>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</si>
  <si>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</si>
  <si>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</si>
  <si>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</si>
  <si>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</si>
  <si>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</si>
  <si>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</si>
  <si>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</si>
  <si>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</si>
  <si>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</si>
  <si>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</si>
  <si>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</si>
  <si>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</si>
  <si>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</si>
  <si>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</si>
  <si>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</si>
  <si>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</si>
  <si>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</si>
  <si>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</si>
  <si>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</si>
  <si>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</si>
  <si>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</si>
  <si>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</si>
  <si>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</si>
  <si>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</si>
  <si>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</si>
  <si>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</si>
  <si>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</si>
  <si>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</si>
  <si>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</si>
  <si>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</si>
  <si>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</si>
  <si>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</si>
  <si>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</si>
  <si>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</si>
  <si>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</si>
  <si>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</si>
  <si>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</si>
  <si>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</si>
  <si>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</si>
  <si>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</si>
  <si>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</si>
  <si>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</si>
  <si>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</si>
  <si>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</si>
  <si>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</si>
  <si>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</si>
  <si>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</si>
  <si>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</si>
  <si>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</si>
  <si>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</si>
  <si>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</si>
  <si>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</si>
  <si>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</si>
  <si>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</si>
  <si>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</si>
  <si>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</si>
  <si>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</si>
  <si>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</si>
  <si>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</si>
  <si>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</si>
  <si>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</si>
  <si>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</si>
  <si>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</si>
  <si>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</si>
  <si>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</si>
  <si>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</si>
  <si>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</si>
  <si>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</si>
  <si>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</si>
  <si>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</si>
  <si>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</si>
  <si>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</si>
  <si>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</si>
  <si>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</si>
  <si>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</si>
  <si>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</si>
  <si>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</si>
  <si>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</si>
  <si>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</si>
  <si>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</si>
  <si>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</si>
  <si>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</si>
  <si>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</si>
  <si>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</si>
  <si>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</si>
  <si>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</si>
  <si>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</si>
  <si>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</si>
  <si>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</si>
  <si>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</si>
  <si>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</si>
  <si>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</si>
  <si>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</si>
  <si>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</si>
  <si>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</si>
  <si>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</si>
  <si>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</si>
  <si>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</si>
  <si>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</si>
  <si>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</si>
  <si>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</si>
  <si>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</si>
  <si>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</si>
  <si>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</si>
  <si>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</si>
  <si>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</si>
  <si>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</si>
  <si>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</si>
  <si>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</si>
  <si>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</si>
  <si>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</si>
  <si>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</si>
  <si>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</si>
  <si>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</si>
  <si>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</si>
  <si>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</si>
  <si>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</si>
  <si>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</si>
  <si>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</si>
  <si>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</si>
  <si>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</si>
  <si>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</si>
  <si>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</si>
  <si>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</si>
  <si>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</si>
  <si>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</si>
  <si>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</si>
  <si>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</si>
  <si>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</si>
  <si>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</si>
  <si>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</si>
  <si>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</si>
  <si>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</si>
  <si>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</si>
  <si>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</si>
  <si>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</si>
  <si>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</si>
  <si>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</si>
  <si>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</si>
  <si>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</si>
  <si>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</si>
  <si>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</si>
  <si>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</si>
  <si>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</si>
  <si>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</si>
  <si>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</si>
  <si>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</si>
  <si>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</si>
  <si>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</si>
  <si>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</si>
  <si>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</si>
  <si>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</si>
  <si>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</si>
  <si>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</si>
  <si>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</si>
  <si>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</si>
  <si>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</si>
  <si>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</si>
  <si>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</si>
  <si>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</si>
  <si>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</si>
  <si>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</si>
  <si>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</si>
  <si>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</si>
  <si>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</si>
  <si>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</si>
  <si>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</si>
  <si>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</si>
  <si>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</si>
  <si>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</si>
  <si>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</si>
  <si>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</si>
  <si>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</si>
  <si>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</si>
  <si>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</si>
  <si>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</si>
  <si>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</si>
  <si>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</si>
  <si>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</si>
  <si>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</si>
  <si>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</si>
  <si>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</si>
  <si>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</si>
  <si>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</si>
  <si>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</si>
  <si>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</si>
  <si>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</si>
  <si>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</si>
  <si>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</si>
  <si>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</si>
  <si>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</si>
  <si>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</si>
  <si>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</si>
  <si>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</si>
  <si>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</si>
  <si>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</si>
  <si>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</si>
  <si>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</si>
  <si>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</si>
  <si>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</si>
  <si>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</si>
  <si>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</si>
  <si>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</si>
  <si>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</si>
  <si>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</si>
  <si>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</si>
  <si>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</si>
  <si>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</si>
  <si>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</si>
  <si>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</si>
  <si>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</si>
  <si>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</si>
  <si>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</si>
  <si>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</si>
  <si>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</si>
  <si>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</si>
  <si>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</si>
  <si>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</si>
  <si>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</si>
  <si>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</si>
  <si>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</si>
  <si>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</si>
  <si>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</si>
  <si>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</si>
  <si>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</si>
  <si>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</si>
  <si>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</si>
  <si>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</si>
  <si>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</si>
  <si>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</si>
  <si>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</si>
  <si>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</si>
  <si>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</si>
  <si>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</si>
  <si>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</si>
  <si>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</si>
  <si>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</si>
  <si>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</si>
  <si>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</si>
  <si>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</si>
  <si>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</si>
  <si>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</si>
  <si>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</si>
  <si>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</si>
  <si>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</si>
  <si>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</si>
  <si>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</si>
  <si>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</si>
  <si>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</si>
  <si>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</si>
  <si>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</si>
  <si>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</si>
  <si>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</si>
  <si>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</si>
  <si>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</si>
  <si>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</si>
  <si>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</si>
  <si>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</si>
  <si>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</si>
  <si>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</si>
  <si>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</si>
  <si>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</si>
  <si>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</si>
  <si>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</si>
  <si>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</si>
  <si>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</si>
  <si>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</si>
  <si>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</si>
  <si>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</si>
  <si>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</si>
  <si>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</si>
  <si>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</si>
  <si>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</si>
  <si>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</si>
  <si>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</si>
  <si>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</si>
  <si>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</si>
  <si>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</si>
  <si>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</si>
  <si>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</si>
  <si>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</si>
  <si>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</si>
  <si>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</si>
  <si>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</si>
  <si>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</si>
  <si>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</si>
  <si>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</si>
  <si>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</si>
  <si>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</si>
  <si>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</si>
  <si>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</si>
  <si>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</si>
  <si>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</si>
  <si>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</si>
  <si>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</si>
  <si>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</si>
  <si>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</si>
  <si>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</si>
  <si>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</si>
  <si>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</si>
  <si>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</si>
  <si>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</si>
  <si>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</si>
  <si>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</si>
  <si>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</si>
  <si>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</si>
  <si>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</si>
  <si>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</si>
  <si>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</si>
  <si>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</si>
  <si>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</si>
  <si>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</si>
  <si>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</si>
  <si>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</si>
  <si>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</si>
  <si>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</si>
  <si>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</si>
  <si>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</si>
  <si>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</si>
  <si>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</si>
  <si>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</si>
  <si>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</si>
  <si>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</si>
  <si>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</si>
  <si>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</si>
  <si>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</si>
  <si>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</si>
  <si>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</si>
  <si>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</si>
  <si>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</si>
  <si>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</si>
  <si>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</si>
  <si>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</si>
  <si>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</si>
  <si>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</si>
  <si>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</si>
  <si>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</si>
  <si>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</si>
  <si>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</si>
  <si>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</si>
  <si>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</si>
  <si>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</si>
  <si>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</si>
  <si>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</si>
  <si>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</si>
  <si>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</si>
  <si>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</si>
  <si>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</si>
  <si>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</si>
  <si>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</si>
  <si>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</si>
  <si>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</si>
  <si>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</si>
  <si>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</si>
  <si>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</si>
  <si>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</si>
  <si>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</si>
  <si>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</si>
  <si>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</si>
  <si>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</si>
  <si>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</si>
  <si>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</si>
  <si>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</si>
  <si>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</si>
  <si>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</si>
  <si>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</si>
  <si>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</si>
  <si>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</si>
  <si>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</si>
  <si>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</si>
  <si>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</si>
  <si>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</si>
  <si>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</si>
  <si>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</si>
  <si>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</si>
  <si>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</si>
  <si>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</si>
  <si>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</si>
  <si>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</si>
  <si>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</si>
  <si>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</si>
  <si>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</si>
  <si>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</si>
  <si>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</si>
  <si>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</si>
  <si>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</si>
  <si>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</si>
  <si>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</si>
  <si>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</si>
  <si>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</si>
  <si>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</si>
  <si>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</si>
  <si>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</si>
  <si>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</si>
  <si>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</si>
  <si>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</si>
  <si>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</si>
  <si>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</si>
  <si>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</si>
  <si>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</si>
  <si>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</si>
  <si>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</si>
  <si>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</si>
  <si>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</si>
  <si>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</si>
  <si>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</si>
  <si>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</si>
  <si>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</si>
  <si>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</si>
  <si>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</si>
  <si>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</si>
  <si>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</si>
  <si>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</si>
  <si>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</si>
  <si>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</si>
  <si>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</si>
  <si>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</si>
  <si>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</si>
  <si>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</si>
  <si>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</si>
  <si>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</si>
  <si>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</si>
  <si>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</si>
  <si>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</si>
  <si>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</si>
  <si>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</si>
  <si>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</si>
  <si>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</si>
  <si>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</si>
  <si>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</si>
  <si>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</si>
  <si>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</si>
  <si>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</si>
  <si>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</si>
  <si>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</si>
  <si>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</si>
  <si>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</si>
  <si>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</si>
  <si>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</si>
  <si>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</si>
  <si>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</si>
  <si>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</si>
  <si>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</si>
  <si>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</si>
  <si>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</si>
  <si>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</si>
  <si>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</si>
  <si>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</si>
  <si>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</si>
  <si>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</si>
  <si>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</si>
  <si>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</si>
  <si>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</si>
  <si>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</si>
  <si>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</si>
  <si>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</si>
  <si>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</si>
  <si>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</si>
  <si>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</si>
  <si>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</si>
  <si>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</si>
  <si>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</si>
  <si>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</si>
  <si>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</si>
  <si>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</si>
  <si>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</si>
  <si>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</si>
  <si>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</si>
  <si>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</si>
  <si>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</si>
  <si>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</si>
  <si>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</si>
  <si>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</si>
  <si>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</si>
  <si>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</si>
  <si>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</si>
  <si>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</si>
  <si>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</si>
  <si>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</si>
  <si>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</si>
  <si>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</si>
  <si>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</si>
  <si>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</si>
  <si>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</si>
  <si>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</si>
  <si>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</si>
  <si>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</si>
  <si>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</si>
  <si>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</si>
  <si>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</si>
  <si>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</si>
  <si>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</si>
  <si>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</si>
  <si>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</si>
  <si>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</si>
  <si>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</si>
  <si>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</si>
  <si>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</si>
  <si>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</si>
  <si>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</si>
  <si>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</si>
  <si>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</si>
  <si>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</si>
  <si>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</si>
  <si>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</si>
  <si>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</si>
  <si>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</si>
  <si>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</si>
  <si>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</si>
  <si>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</si>
  <si>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</si>
  <si>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</si>
  <si>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</si>
  <si>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</si>
  <si>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</si>
  <si>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</si>
  <si>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</si>
  <si>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</si>
  <si>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</si>
  <si>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</si>
  <si>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</si>
  <si>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</si>
  <si>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</si>
  <si>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</si>
  <si>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</si>
  <si>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</si>
  <si>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</si>
  <si>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</si>
  <si>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</si>
  <si>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</si>
  <si>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</si>
  <si>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</si>
  <si>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</si>
  <si>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</si>
  <si>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</si>
  <si>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</si>
  <si>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</si>
  <si>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</si>
  <si>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</si>
  <si>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</si>
  <si>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</si>
  <si>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</si>
  <si>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</si>
  <si>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</si>
  <si>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</si>
  <si>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</si>
  <si>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</si>
  <si>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</si>
  <si>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</si>
  <si>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</si>
  <si>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</si>
  <si>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</si>
  <si>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</si>
  <si>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</si>
  <si>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</si>
  <si>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</si>
  <si>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</si>
  <si>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</si>
  <si>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</si>
  <si>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</si>
  <si>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</si>
  <si>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</si>
  <si>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</si>
  <si>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</si>
  <si>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</si>
  <si>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</si>
  <si>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</si>
  <si>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</si>
  <si>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</si>
  <si>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</si>
  <si>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</si>
  <si>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</si>
  <si>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</si>
  <si>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</si>
  <si>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</si>
  <si>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</si>
  <si>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</si>
  <si>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</si>
  <si>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</si>
  <si>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</si>
  <si>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</si>
  <si>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</si>
  <si>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</si>
  <si>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</si>
  <si>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</si>
  <si>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</si>
  <si>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</si>
  <si>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</si>
  <si>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</si>
  <si>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</si>
  <si>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</si>
  <si>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</si>
  <si>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</si>
  <si>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</si>
  <si>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</si>
  <si>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</si>
  <si>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</si>
  <si>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</si>
  <si>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</si>
  <si>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</si>
  <si>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</si>
  <si>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</si>
  <si>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</si>
  <si>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</si>
  <si>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</si>
  <si>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</si>
  <si>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</si>
  <si>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</si>
  <si>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</si>
  <si>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</si>
  <si>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</si>
  <si>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</si>
  <si>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</si>
  <si>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</si>
  <si>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</si>
  <si>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</si>
  <si>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</si>
  <si>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</si>
  <si>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</si>
  <si>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</si>
  <si>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</si>
  <si>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</si>
  <si>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</si>
  <si>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</si>
  <si>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</si>
  <si>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</si>
  <si>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</si>
  <si>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</si>
  <si>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</si>
  <si>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</si>
  <si>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</si>
  <si>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</si>
  <si>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</si>
  <si>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</si>
  <si>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</si>
  <si>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</si>
  <si>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</si>
  <si>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</si>
  <si>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</si>
  <si>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</si>
  <si>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</si>
  <si>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</si>
  <si>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</si>
  <si>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</si>
  <si>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</si>
  <si>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</si>
  <si>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</si>
  <si>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</si>
  <si>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</si>
  <si>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</si>
  <si>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</si>
  <si>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</si>
  <si>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</si>
  <si>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</si>
  <si>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</si>
  <si>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</si>
  <si>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</si>
  <si>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</si>
  <si>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</si>
  <si>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</si>
  <si>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</si>
  <si>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</si>
  <si>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</si>
  <si>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</si>
  <si>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</si>
  <si>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</si>
  <si>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</si>
  <si>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</si>
  <si>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</si>
  <si>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</si>
  <si>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</si>
  <si>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</si>
  <si>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</si>
  <si>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</si>
  <si>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</si>
  <si>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</si>
  <si>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</si>
  <si>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</si>
  <si>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</si>
  <si>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</si>
  <si>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</si>
  <si>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</si>
  <si>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</si>
  <si>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</si>
  <si>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</si>
  <si>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</si>
  <si>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</si>
  <si>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</si>
  <si>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</si>
  <si>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</si>
  <si>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</si>
  <si>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</si>
  <si>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</si>
  <si>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</si>
  <si>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</si>
  <si>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</si>
  <si>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</si>
  <si>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</si>
  <si>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</si>
  <si>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</si>
  <si>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</si>
  <si>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</si>
  <si>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</si>
  <si>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</si>
  <si>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</si>
  <si>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</si>
  <si>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</si>
  <si>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</si>
  <si>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</si>
  <si>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</si>
  <si>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</si>
  <si>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</si>
  <si>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</si>
  <si>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</si>
  <si>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</si>
  <si>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</si>
  <si>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</si>
  <si>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</si>
  <si>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</si>
  <si>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</si>
  <si>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</si>
  <si>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</si>
  <si>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</si>
  <si>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</si>
  <si>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</si>
  <si>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</si>
  <si>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</si>
  <si>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</si>
  <si>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</si>
  <si>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</si>
  <si>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</si>
  <si>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</si>
  <si>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</si>
  <si>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</si>
  <si>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</si>
  <si>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</si>
  <si>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</si>
  <si>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</si>
  <si>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</si>
  <si>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</si>
  <si>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</si>
  <si>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</si>
  <si>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</si>
  <si>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</si>
  <si>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</si>
  <si>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</si>
  <si>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</si>
  <si>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</si>
  <si>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</si>
  <si>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</si>
  <si>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</si>
  <si>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</si>
  <si>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</si>
  <si>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</si>
  <si>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</si>
  <si>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</si>
  <si>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</si>
  <si>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</si>
  <si>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</si>
  <si>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</si>
  <si>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</si>
  <si>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</si>
  <si>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</si>
  <si>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</si>
  <si>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</si>
  <si>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</si>
  <si>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</si>
  <si>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</si>
  <si>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</si>
  <si>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</si>
  <si>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</si>
  <si>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</si>
  <si>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</si>
  <si>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</si>
  <si>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</si>
  <si>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</si>
  <si>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</si>
  <si>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</si>
  <si>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</si>
  <si>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</si>
  <si>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</si>
  <si>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</si>
  <si>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</si>
  <si>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</si>
  <si>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</si>
  <si>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</si>
  <si>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</si>
  <si>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</si>
  <si>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</si>
  <si>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</si>
  <si>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</si>
  <si>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</si>
  <si>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</si>
  <si>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</si>
  <si>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</si>
  <si>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</si>
  <si>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</si>
  <si>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</si>
  <si>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</si>
  <si>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</si>
  <si>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</si>
  <si>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</si>
  <si>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</si>
  <si>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</si>
  <si>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</si>
  <si>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</si>
  <si>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</si>
  <si>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</si>
  <si>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</si>
  <si>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</si>
  <si>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</si>
  <si>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</si>
  <si>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</si>
  <si>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</si>
  <si>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</si>
  <si>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</si>
  <si>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</si>
  <si>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</si>
  <si>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</si>
  <si>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</si>
  <si>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</si>
  <si>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</si>
  <si>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</si>
  <si>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</si>
  <si>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</si>
  <si>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</si>
  <si>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</si>
  <si>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</si>
  <si>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</si>
  <si>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</si>
  <si>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</si>
  <si>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</si>
  <si>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</si>
  <si>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</si>
  <si>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</si>
  <si>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</si>
  <si>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</si>
  <si>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</si>
  <si>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</si>
  <si>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</si>
  <si>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</si>
  <si>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</si>
  <si>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</si>
  <si>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</si>
  <si>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</si>
  <si>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</si>
  <si>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</si>
  <si>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</si>
  <si>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</si>
  <si>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</si>
  <si>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</si>
  <si>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</si>
  <si>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</si>
  <si>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</si>
  <si>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</si>
  <si>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</si>
  <si>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</si>
  <si>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</si>
  <si>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</si>
  <si>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</si>
  <si>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</si>
  <si>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</si>
  <si>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</si>
  <si>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</si>
  <si>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</si>
  <si>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</si>
  <si>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</si>
  <si>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</si>
  <si>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</si>
  <si>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</si>
  <si>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</si>
  <si>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</si>
  <si>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</si>
  <si>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</si>
  <si>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</si>
  <si>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</si>
  <si>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</si>
  <si>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</si>
  <si>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</si>
  <si>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</si>
  <si>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</si>
  <si>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</si>
  <si>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</si>
  <si>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</si>
  <si>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</si>
  <si>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</si>
  <si>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</si>
  <si>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</si>
  <si>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</si>
  <si>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</si>
  <si>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</si>
  <si>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</si>
  <si>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</si>
  <si>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</si>
  <si>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</si>
  <si>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</si>
  <si>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</si>
  <si>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</si>
  <si>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</si>
  <si>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</si>
  <si>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</si>
  <si>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</si>
  <si>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</si>
  <si>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</si>
  <si>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</si>
  <si>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</si>
  <si>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</si>
  <si>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</si>
  <si>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</si>
  <si>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</si>
  <si>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</si>
  <si>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</si>
  <si>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</si>
  <si>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</si>
  <si>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</si>
  <si>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</si>
  <si>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</si>
  <si>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</si>
  <si>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</si>
  <si>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</si>
  <si>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</si>
  <si>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</si>
  <si>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</si>
  <si>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</si>
  <si>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</si>
  <si>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</si>
  <si>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</si>
  <si>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</si>
  <si>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</si>
  <si>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</si>
  <si>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</si>
  <si>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</si>
  <si>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</si>
  <si>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</si>
  <si>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</si>
  <si>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</si>
  <si>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</si>
  <si>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</si>
  <si>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</si>
  <si>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</si>
  <si>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</si>
  <si>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</si>
  <si>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</si>
  <si>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</si>
  <si>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</si>
  <si>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</si>
  <si>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</si>
  <si>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</si>
  <si>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</si>
  <si>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</si>
  <si>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</si>
  <si>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</si>
  <si>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</si>
  <si>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</si>
  <si>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</si>
  <si>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</si>
  <si>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</si>
  <si>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</si>
  <si>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</si>
  <si>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</si>
  <si>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</si>
  <si>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</si>
  <si>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</si>
  <si>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</si>
  <si>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</si>
  <si>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</si>
  <si>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</si>
  <si>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</si>
  <si>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</si>
  <si>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</si>
  <si>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</si>
  <si>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</si>
  <si>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</si>
  <si>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</si>
  <si>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</si>
  <si>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</si>
  <si>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</si>
  <si>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</si>
  <si>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</si>
  <si>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</si>
  <si>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</si>
  <si>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</si>
  <si>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</si>
  <si>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</si>
  <si>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</si>
  <si>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</si>
  <si>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</si>
  <si>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</si>
  <si>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</si>
  <si>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</si>
  <si>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</si>
  <si>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</si>
  <si>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</si>
  <si>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</si>
  <si>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</si>
  <si>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</si>
  <si>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</si>
  <si>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</si>
  <si>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</si>
  <si>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</si>
  <si>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</si>
  <si>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</si>
  <si>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</si>
  <si>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</si>
  <si>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</si>
  <si>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</si>
  <si>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</si>
  <si>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</si>
  <si>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</si>
  <si>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</si>
  <si>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</si>
  <si>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</si>
  <si>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</si>
  <si>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</si>
  <si>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</si>
  <si>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</si>
  <si>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</si>
  <si>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</si>
  <si>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</si>
  <si>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</si>
  <si>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</si>
  <si>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</si>
  <si>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</si>
  <si>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</si>
  <si>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</si>
  <si>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</si>
  <si>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</si>
  <si>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</si>
  <si>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</si>
  <si>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</si>
  <si>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</si>
  <si>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</si>
  <si>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</si>
  <si>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</si>
  <si>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</si>
  <si>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</si>
  <si>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</si>
  <si>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</si>
  <si>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</si>
  <si>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</si>
  <si>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</si>
  <si>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</si>
  <si>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</si>
  <si>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</si>
  <si>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</si>
  <si>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</si>
  <si>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</si>
  <si>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</si>
  <si>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</si>
  <si>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</si>
  <si>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</si>
  <si>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</si>
  <si>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</si>
  <si>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</si>
  <si>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</si>
  <si>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</si>
  <si>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</si>
  <si>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</si>
  <si>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</si>
  <si>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</si>
  <si>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</si>
  <si>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</si>
  <si>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</si>
  <si>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</si>
  <si>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</si>
  <si>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</si>
  <si>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</si>
  <si>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</si>
  <si>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</si>
  <si>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</si>
  <si>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</si>
  <si>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</si>
  <si>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</si>
  <si>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</si>
  <si>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</si>
  <si>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</si>
  <si>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</si>
  <si>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</si>
  <si>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</si>
  <si>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</si>
  <si>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</si>
  <si>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</si>
  <si>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</si>
  <si>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</si>
  <si>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</si>
  <si>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</si>
  <si>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</si>
  <si>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</si>
  <si>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</si>
  <si>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</si>
  <si>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</si>
  <si>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</si>
  <si>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</si>
  <si>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</si>
  <si>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</si>
  <si>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</si>
  <si>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</si>
  <si>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</si>
  <si>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</si>
  <si>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</si>
  <si>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</si>
  <si>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</si>
  <si>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</si>
  <si>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</si>
  <si>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</si>
  <si>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</si>
  <si>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</si>
  <si>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</si>
  <si>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</si>
  <si>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</si>
  <si>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</si>
  <si>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</si>
  <si>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</si>
  <si>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</si>
  <si>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</si>
  <si>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</si>
  <si>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</si>
  <si>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</si>
  <si>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</si>
  <si>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</si>
  <si>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</si>
  <si>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</si>
  <si>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</si>
  <si>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</si>
  <si>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</si>
  <si>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</si>
  <si>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</si>
  <si>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</si>
  <si>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</si>
  <si>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</si>
  <si>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</si>
  <si>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</si>
  <si>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</si>
  <si>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</si>
  <si>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</si>
  <si>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</si>
  <si>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</si>
  <si>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</si>
  <si>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</si>
  <si>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</si>
  <si>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</si>
  <si>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</si>
  <si>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</si>
  <si>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</si>
  <si>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</si>
  <si>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</si>
  <si>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</si>
  <si>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</si>
  <si>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</si>
  <si>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</si>
  <si>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</si>
  <si>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</si>
  <si>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</si>
  <si>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</si>
  <si>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</si>
  <si>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</si>
  <si>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</si>
  <si>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</si>
  <si>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</si>
  <si>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</si>
  <si>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</si>
  <si>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</si>
  <si>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</si>
  <si>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</si>
  <si>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</si>
  <si>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</si>
  <si>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</si>
  <si>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</si>
  <si>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</si>
  <si>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</si>
  <si>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</si>
  <si>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</si>
  <si>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</si>
  <si>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</si>
  <si>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</si>
  <si>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</si>
  <si>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</si>
  <si>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</si>
  <si>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</si>
  <si>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</si>
  <si>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</si>
  <si>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</si>
  <si>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</si>
  <si>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</si>
  <si>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</si>
  <si>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</si>
  <si>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</si>
  <si>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</si>
  <si>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</si>
  <si>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</si>
  <si>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</si>
  <si>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</si>
  <si>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</si>
  <si>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</si>
  <si>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</si>
  <si>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</si>
  <si>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</si>
  <si>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</si>
  <si>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</si>
  <si>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</si>
  <si>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</si>
  <si>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</si>
  <si>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</si>
  <si>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</si>
  <si>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</si>
  <si>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</si>
  <si>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</si>
  <si>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</si>
  <si>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</si>
  <si>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</si>
  <si>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</si>
  <si>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</si>
  <si>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</si>
  <si>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</si>
  <si>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</si>
  <si>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</si>
  <si>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</si>
  <si>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</si>
  <si>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</si>
  <si>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</si>
  <si>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</si>
  <si>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</si>
  <si>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</si>
  <si>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</si>
  <si>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</si>
  <si>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</si>
  <si>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</si>
  <si>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</si>
  <si>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</si>
  <si>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</si>
  <si>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</si>
  <si>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</si>
  <si>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</si>
  <si>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</si>
  <si>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</si>
  <si>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</si>
  <si>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</si>
  <si>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</si>
  <si>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</si>
  <si>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</si>
  <si>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</si>
  <si>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</si>
  <si>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</si>
  <si>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</si>
  <si>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</si>
  <si>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</si>
  <si>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</si>
  <si>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</si>
  <si>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</si>
  <si>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</si>
  <si>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</si>
  <si>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</si>
  <si>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</si>
  <si>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</si>
  <si>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</si>
  <si>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</si>
  <si>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</si>
  <si>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</si>
  <si>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</si>
  <si>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</si>
  <si>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</si>
  <si>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</si>
  <si>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</si>
  <si>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</si>
  <si>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</si>
  <si>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</si>
  <si>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</si>
  <si>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</si>
  <si>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</si>
  <si>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</si>
  <si>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</si>
  <si>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</si>
  <si>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</si>
  <si>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</si>
  <si>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</si>
  <si>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</si>
  <si>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</si>
  <si>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</si>
  <si>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</si>
  <si>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</si>
  <si>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</si>
  <si>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</si>
  <si>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</si>
  <si>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</si>
  <si>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</si>
  <si>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</si>
  <si>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</si>
  <si>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</si>
  <si>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</si>
  <si>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</si>
  <si>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</si>
  <si>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</si>
  <si>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</si>
  <si>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</si>
  <si>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</si>
  <si>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</si>
  <si>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</si>
  <si>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</si>
  <si>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</si>
  <si>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</si>
  <si>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</si>
  <si>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</si>
  <si>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</si>
  <si>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</si>
  <si>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</si>
  <si>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</si>
  <si>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</si>
  <si>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</si>
  <si>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</si>
  <si>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</si>
  <si>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</si>
  <si>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</si>
  <si>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</si>
  <si>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</si>
  <si>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</si>
  <si>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</si>
  <si>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</si>
  <si>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</si>
  <si>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</si>
  <si>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</si>
  <si>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</si>
  <si>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</si>
  <si>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</si>
  <si>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</si>
  <si>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</si>
  <si>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</si>
  <si>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</si>
  <si>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</si>
  <si>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</si>
  <si>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</si>
  <si>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</si>
  <si>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</si>
  <si>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</si>
  <si>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</si>
  <si>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</si>
  <si>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</si>
  <si>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</si>
  <si>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</si>
  <si>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</si>
  <si>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</si>
  <si>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</si>
  <si>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</si>
  <si>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</si>
  <si>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</si>
  <si>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</si>
  <si>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</si>
  <si>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</si>
  <si>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</si>
  <si>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</si>
  <si>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</si>
  <si>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</si>
  <si>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</si>
  <si>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</si>
  <si>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</si>
  <si>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</si>
  <si>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</si>
  <si>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</si>
  <si>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</si>
  <si>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</si>
  <si>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</si>
  <si>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</si>
  <si>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</si>
  <si>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</si>
  <si>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</si>
  <si>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</si>
  <si>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</si>
  <si>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</si>
  <si>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</si>
  <si>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</si>
  <si>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</si>
  <si>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</si>
  <si>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</si>
  <si>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</si>
  <si>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</si>
  <si>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</si>
  <si>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</si>
  <si>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</si>
  <si>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</si>
  <si>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</si>
  <si>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</si>
  <si>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</si>
  <si>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</si>
  <si>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</si>
  <si>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</si>
  <si>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</si>
  <si>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</si>
  <si>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</si>
  <si>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</si>
  <si>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</si>
  <si>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</si>
  <si>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</si>
  <si>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</si>
  <si>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</si>
  <si>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</si>
  <si>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</si>
  <si>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</si>
  <si>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</si>
  <si>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</si>
  <si>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</si>
  <si>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</si>
  <si>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</si>
  <si>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</si>
  <si>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</si>
  <si>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</si>
  <si>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</si>
  <si>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</si>
  <si>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</si>
  <si>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</si>
  <si>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</si>
  <si>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</si>
  <si>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</si>
  <si>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</si>
  <si>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</si>
  <si>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</si>
  <si>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</si>
  <si>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</si>
  <si>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</si>
  <si>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</si>
  <si>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</si>
  <si>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</si>
  <si>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</si>
  <si>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</si>
  <si>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</si>
  <si>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</si>
  <si>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</si>
  <si>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</si>
  <si>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</si>
  <si>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</si>
  <si>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</si>
  <si>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</si>
  <si>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</si>
  <si>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</si>
  <si>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</si>
  <si>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</si>
  <si>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</si>
  <si>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</si>
  <si>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</si>
  <si>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</si>
  <si>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</si>
  <si>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</si>
  <si>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</si>
  <si>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</si>
  <si>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</si>
  <si>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</si>
  <si>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</si>
  <si>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</si>
  <si>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</si>
  <si>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</si>
  <si>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</si>
  <si>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</si>
  <si>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</si>
  <si>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</si>
  <si>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</si>
  <si>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</si>
  <si>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</si>
  <si>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</si>
  <si>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</si>
  <si>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</si>
  <si>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</si>
  <si>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</si>
  <si>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</si>
  <si>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</si>
  <si>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</si>
  <si>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</si>
  <si>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</si>
  <si>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</si>
  <si>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</si>
  <si>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</si>
  <si>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</si>
  <si>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</si>
  <si>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</si>
  <si>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</si>
  <si>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</si>
  <si>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</si>
  <si>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</si>
  <si>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</si>
  <si>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</si>
  <si>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</si>
  <si>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</si>
  <si>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</si>
  <si>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</si>
  <si>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</si>
  <si>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</si>
  <si>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</si>
  <si>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</si>
  <si>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</si>
  <si>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</si>
  <si>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</si>
  <si>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</si>
  <si>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</si>
  <si>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</si>
  <si>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</si>
  <si>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</si>
  <si>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</si>
  <si>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</si>
  <si>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</si>
  <si>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</si>
  <si>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</si>
  <si>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</si>
  <si>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</si>
  <si>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</si>
  <si>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</si>
  <si>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</si>
  <si>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</si>
  <si>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</si>
  <si>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</si>
  <si>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</si>
  <si>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</si>
  <si>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</si>
  <si>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</si>
  <si>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</si>
  <si>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</si>
  <si>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</si>
  <si>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</si>
  <si>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</si>
  <si>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</si>
  <si>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</si>
  <si>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</si>
  <si>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</si>
  <si>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</si>
  <si>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</si>
  <si>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</si>
  <si>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</si>
  <si>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</si>
  <si>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</si>
  <si>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</si>
  <si>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</si>
  <si>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</si>
  <si>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</si>
  <si>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</si>
  <si>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</si>
  <si>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</si>
  <si>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</si>
  <si>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</si>
  <si>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</si>
  <si>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</si>
  <si>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</si>
  <si>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</si>
  <si>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</si>
  <si>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</si>
  <si>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</si>
  <si>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</si>
  <si>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</si>
  <si>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</si>
  <si>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</si>
  <si>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</si>
  <si>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</si>
  <si>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</si>
  <si>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</si>
  <si>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</si>
  <si>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</si>
  <si>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</si>
  <si>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</si>
  <si>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</si>
  <si>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</si>
  <si>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</si>
  <si>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</si>
  <si>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</si>
  <si>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</si>
  <si>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</si>
  <si>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</si>
  <si>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</si>
  <si>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</si>
  <si>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</si>
  <si>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</si>
  <si>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</si>
  <si>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</si>
  <si>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</si>
  <si>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</si>
  <si>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</si>
  <si>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</si>
  <si>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</si>
  <si>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</si>
  <si>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</si>
  <si>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</si>
  <si>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</si>
  <si>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</si>
  <si>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</si>
  <si>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</si>
  <si>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</si>
  <si>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</si>
  <si>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</si>
  <si>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</si>
  <si>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</si>
  <si>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</si>
  <si>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</si>
  <si>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</si>
  <si>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</si>
  <si>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</si>
  <si>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</si>
  <si>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</si>
  <si>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</si>
  <si>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</si>
  <si>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</si>
  <si>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</si>
  <si>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</si>
  <si>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</si>
  <si>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</si>
  <si>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</si>
  <si>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</si>
  <si>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</si>
  <si>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</si>
  <si>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</si>
  <si>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</si>
  <si>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</si>
  <si>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</si>
  <si>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</si>
  <si>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</si>
  <si>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</si>
  <si>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</si>
  <si>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</si>
  <si>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</si>
  <si>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</si>
  <si>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</si>
  <si>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</si>
  <si>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</si>
  <si>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</si>
  <si>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</si>
  <si>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</si>
  <si>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</si>
  <si>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</si>
  <si>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</si>
  <si>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</si>
  <si>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</si>
  <si>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</si>
  <si>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</si>
  <si>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</si>
  <si>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</si>
  <si>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</si>
  <si>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</si>
  <si>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</si>
  <si>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</si>
  <si>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</si>
  <si>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</si>
  <si>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</si>
  <si>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</si>
  <si>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</si>
  <si>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</si>
  <si>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</si>
  <si>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</si>
  <si>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</si>
  <si>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</si>
  <si>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</si>
  <si>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</si>
  <si>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</si>
  <si>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</si>
  <si>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</si>
  <si>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</si>
  <si>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</si>
  <si>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</si>
  <si>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</si>
  <si>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</si>
  <si>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</si>
  <si>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</si>
  <si>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</si>
  <si>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</si>
  <si>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</si>
  <si>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</si>
  <si>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</si>
  <si>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</si>
  <si>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</si>
  <si>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</si>
  <si>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</si>
  <si>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</si>
  <si>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</si>
  <si>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</si>
  <si>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</si>
  <si>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</si>
  <si>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</si>
  <si>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</si>
  <si>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</si>
  <si>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</si>
  <si>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</si>
  <si>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</si>
  <si>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</si>
  <si>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</si>
  <si>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</si>
  <si>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</si>
  <si>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</si>
  <si>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</si>
  <si>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</si>
  <si>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</si>
  <si>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</si>
  <si>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</si>
  <si>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</si>
  <si>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</si>
  <si>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</si>
  <si>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</si>
  <si>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</si>
  <si>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</si>
  <si>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</si>
  <si>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</si>
  <si>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</si>
  <si>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</si>
  <si>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</si>
  <si>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</si>
  <si>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</si>
  <si>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</si>
  <si>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</si>
  <si>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</si>
  <si>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</si>
  <si>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</si>
  <si>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</si>
  <si>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</si>
  <si>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</si>
  <si>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</si>
  <si>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</si>
  <si>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</si>
  <si>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</si>
  <si>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</si>
  <si>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</si>
  <si>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</si>
  <si>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</si>
  <si>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</si>
  <si>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</si>
  <si>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</si>
  <si>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</si>
  <si>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</si>
  <si>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</si>
  <si>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</si>
  <si>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</si>
  <si>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</si>
  <si>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</si>
  <si>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</si>
  <si>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</si>
  <si>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</si>
  <si>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</si>
  <si>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</si>
  <si>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</si>
  <si>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</si>
  <si>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</si>
  <si>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</si>
  <si>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</si>
  <si>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</si>
  <si>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</si>
  <si>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</si>
  <si>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</si>
  <si>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</si>
  <si>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</si>
  <si>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</si>
  <si>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</si>
  <si>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</si>
  <si>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</si>
  <si>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</si>
  <si>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</si>
  <si>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</si>
  <si>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</si>
  <si>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</si>
  <si>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</si>
  <si>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</si>
  <si>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</si>
  <si>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</si>
  <si>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</si>
  <si>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</si>
  <si>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</si>
  <si>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</si>
  <si>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</si>
  <si>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</si>
  <si>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</si>
  <si>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</si>
  <si>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</si>
  <si>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</si>
  <si>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</si>
  <si>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</si>
  <si>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</si>
  <si>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</si>
  <si>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</si>
  <si>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</si>
  <si>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</si>
  <si>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</si>
  <si>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</si>
  <si>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</si>
  <si>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</si>
  <si>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</si>
  <si>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</si>
  <si>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</si>
  <si>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</si>
  <si>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</si>
  <si>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</si>
  <si>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</si>
  <si>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</si>
  <si>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</si>
  <si>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</si>
  <si>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</si>
  <si>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</si>
  <si>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</si>
  <si>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</si>
  <si>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</si>
  <si>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</si>
  <si>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</si>
  <si>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</si>
  <si>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</si>
  <si>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</si>
  <si>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</si>
  <si>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</si>
  <si>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</si>
  <si>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</si>
  <si>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</si>
  <si>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</si>
  <si>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</si>
  <si>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</si>
  <si>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</si>
  <si>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</si>
  <si>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</si>
  <si>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</si>
  <si>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</si>
  <si>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</si>
  <si>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</si>
  <si>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</si>
  <si>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</si>
  <si>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</si>
  <si>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</si>
  <si>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</si>
  <si>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</si>
  <si>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</si>
  <si>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</si>
  <si>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</si>
  <si>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</si>
  <si>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</si>
  <si>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</si>
  <si>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</si>
  <si>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</si>
  <si>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</si>
  <si>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</si>
  <si>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</si>
  <si>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</si>
  <si>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</si>
  <si>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</si>
  <si>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</si>
  <si>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</si>
  <si>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</si>
  <si>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</si>
  <si>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</si>
  <si>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</si>
  <si>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</si>
  <si>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</si>
  <si>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</si>
  <si>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</si>
  <si>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</si>
  <si>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</si>
  <si>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</si>
  <si>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</si>
  <si>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</si>
  <si>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</si>
  <si>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</si>
  <si>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</si>
  <si>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</si>
  <si>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</si>
  <si>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</si>
  <si>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</si>
  <si>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</si>
  <si>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</si>
  <si>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</si>
  <si>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</si>
  <si>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</si>
  <si>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</si>
  <si>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</si>
  <si>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</si>
  <si>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</si>
  <si>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</si>
  <si>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</si>
  <si>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</si>
  <si>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</si>
  <si>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</si>
  <si>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</si>
  <si>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</si>
  <si>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</si>
  <si>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</si>
  <si>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</si>
  <si>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</si>
  <si>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</si>
  <si>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</si>
  <si>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</si>
  <si>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</si>
  <si>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</si>
  <si>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</si>
  <si>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</si>
  <si>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</si>
  <si>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</si>
  <si>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</si>
  <si>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</si>
  <si>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</si>
  <si>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</si>
  <si>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</si>
  <si>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</si>
  <si>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</si>
  <si>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</si>
  <si>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</si>
  <si>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</si>
  <si>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</si>
  <si>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</si>
  <si>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</si>
  <si>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</si>
  <si>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</si>
  <si>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</si>
  <si>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</si>
  <si>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</si>
  <si>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</si>
  <si>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</si>
  <si>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</si>
  <si>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</si>
  <si>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</si>
  <si>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</si>
  <si>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</si>
  <si>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</si>
  <si>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</si>
  <si>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</si>
  <si>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</si>
  <si>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</si>
  <si>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</si>
  <si>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</si>
  <si>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</si>
  <si>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</si>
  <si>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</si>
  <si>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</si>
  <si>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</si>
  <si>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</si>
  <si>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</si>
  <si>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</si>
  <si>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</si>
  <si>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</si>
  <si>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</si>
  <si>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</si>
  <si>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</si>
  <si>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</si>
  <si>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</si>
  <si>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</si>
  <si>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</si>
  <si>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</si>
  <si>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</si>
  <si>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</si>
  <si>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</si>
  <si>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</si>
  <si>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</si>
  <si>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</si>
  <si>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</si>
  <si>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</si>
  <si>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</si>
  <si>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</si>
  <si>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</si>
  <si>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</si>
  <si>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</si>
  <si>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</si>
  <si>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</si>
  <si>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</si>
  <si>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</si>
  <si>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</si>
  <si>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</si>
  <si>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</si>
  <si>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</si>
  <si>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</si>
  <si>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</si>
  <si>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</si>
  <si>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</si>
  <si>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</si>
  <si>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</si>
  <si>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</si>
  <si>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</si>
  <si>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</si>
  <si>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</si>
  <si>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</si>
  <si>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</si>
  <si>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</si>
  <si>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</si>
  <si>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</si>
  <si>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</si>
  <si>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</si>
  <si>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</si>
  <si>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</si>
  <si>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</si>
  <si>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</si>
  <si>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</si>
  <si>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</si>
  <si>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</si>
  <si>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</si>
  <si>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</si>
  <si>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</si>
  <si>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</si>
  <si>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</si>
  <si>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</si>
  <si>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</si>
  <si>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</si>
  <si>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</si>
  <si>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</si>
  <si>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</si>
  <si>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</si>
  <si>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</si>
  <si>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</si>
  <si>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</si>
  <si>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</si>
  <si>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</si>
  <si>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</si>
  <si>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</si>
  <si>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</si>
  <si>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</si>
  <si>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</si>
  <si>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</si>
  <si>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</si>
  <si>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</si>
  <si>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</si>
  <si>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</si>
  <si>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</si>
  <si>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</si>
  <si>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</si>
  <si>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</si>
  <si>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</si>
  <si>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</si>
  <si>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</si>
  <si>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</si>
  <si>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</si>
  <si>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</si>
  <si>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</si>
  <si>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</si>
  <si>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</si>
  <si>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</si>
  <si>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</si>
  <si>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</si>
  <si>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</si>
  <si>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</si>
  <si>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</si>
  <si>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</si>
  <si>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</si>
  <si>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</si>
  <si>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</si>
  <si>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</si>
  <si>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</si>
  <si>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</si>
  <si>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</si>
  <si>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</si>
  <si>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</si>
  <si>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</si>
  <si>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</si>
  <si>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</si>
  <si>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</si>
  <si>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</si>
  <si>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</si>
  <si>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</si>
  <si>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</si>
  <si>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</si>
  <si>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</si>
  <si>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</si>
  <si>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</si>
  <si>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</si>
  <si>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</si>
  <si>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</si>
  <si>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</si>
  <si>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</si>
  <si>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</si>
  <si>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</si>
  <si>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</si>
  <si>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</si>
  <si>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</si>
  <si>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</si>
  <si>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</si>
  <si>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</si>
  <si>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</si>
  <si>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</si>
  <si>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</si>
  <si>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</si>
  <si>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</si>
  <si>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</si>
  <si>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</si>
  <si>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</si>
  <si>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</si>
  <si>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</si>
  <si>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</si>
  <si>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</si>
  <si>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</si>
  <si>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</si>
  <si>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</si>
  <si>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</si>
  <si>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</si>
  <si>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</si>
  <si>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</si>
  <si>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</si>
  <si>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</si>
  <si>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</si>
  <si>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</si>
  <si>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</si>
  <si>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</si>
  <si>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</si>
  <si>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</si>
  <si>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</si>
  <si>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</si>
  <si>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</si>
  <si>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</si>
  <si>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</si>
  <si>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</si>
  <si>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</si>
  <si>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</si>
  <si>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</si>
  <si>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</si>
  <si>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</si>
  <si>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</si>
  <si>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</si>
  <si>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</si>
  <si>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</si>
  <si>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</si>
  <si>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</si>
  <si>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</si>
  <si>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</si>
  <si>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</si>
  <si>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</si>
  <si>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</si>
  <si>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</si>
  <si>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</si>
  <si>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</si>
  <si>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</si>
  <si>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</si>
  <si>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</si>
  <si>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</si>
  <si>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</si>
  <si>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</si>
  <si>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</si>
  <si>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</si>
  <si>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</si>
  <si>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</si>
  <si>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</si>
  <si>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</si>
  <si>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</si>
  <si>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</si>
  <si>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</si>
  <si>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</si>
  <si>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</si>
  <si>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</si>
  <si>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</si>
  <si>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</si>
  <si>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</si>
  <si>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</si>
  <si>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</si>
  <si>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</si>
  <si>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</si>
  <si>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</si>
  <si>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</si>
  <si>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</si>
  <si>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</si>
  <si>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</si>
  <si>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</si>
  <si>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</si>
  <si>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</si>
  <si>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</si>
  <si>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</si>
  <si>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</si>
  <si>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</si>
  <si>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</si>
  <si>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</si>
  <si>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</si>
  <si>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</si>
  <si>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</si>
  <si>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</si>
  <si>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</si>
  <si>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</si>
  <si>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</si>
  <si>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</si>
  <si>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</si>
  <si>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</si>
  <si>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</si>
  <si>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</si>
  <si>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</si>
  <si>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</si>
  <si>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</si>
  <si>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</si>
  <si>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</si>
  <si>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</si>
  <si>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</si>
  <si>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</si>
  <si>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</si>
  <si>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</si>
  <si>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</si>
  <si>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</si>
  <si>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</si>
  <si>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</si>
  <si>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</si>
  <si>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</si>
  <si>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</si>
  <si>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</si>
  <si>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</si>
  <si>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</si>
  <si>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</si>
  <si>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</si>
  <si>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</si>
  <si>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</si>
  <si>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</si>
  <si>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</si>
  <si>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</si>
  <si>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</si>
  <si>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</si>
  <si>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</si>
  <si>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</si>
  <si>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</si>
  <si>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</si>
  <si>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</si>
  <si>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</si>
  <si>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</si>
  <si>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</si>
  <si>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</si>
  <si>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</si>
  <si>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</si>
  <si>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</si>
  <si>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</si>
  <si>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</si>
  <si>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</si>
  <si>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</si>
  <si>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</si>
  <si>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</si>
  <si>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</si>
  <si>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</si>
  <si>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</si>
  <si>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</si>
  <si>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</si>
  <si>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</si>
  <si>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</si>
  <si>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</si>
  <si>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</si>
  <si>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</si>
  <si>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</si>
  <si>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</si>
  <si>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</si>
  <si>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</si>
  <si>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</si>
  <si>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</si>
  <si>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</si>
  <si>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</si>
  <si>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</si>
  <si>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</si>
  <si>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</si>
  <si>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</si>
  <si>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</si>
  <si>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</si>
  <si>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</si>
  <si>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</si>
  <si>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</si>
  <si>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</si>
  <si>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</si>
  <si>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</si>
  <si>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</si>
  <si>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</si>
  <si>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</si>
  <si>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</si>
  <si>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</si>
  <si>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</si>
  <si>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</si>
  <si>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</si>
  <si>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</si>
  <si>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</si>
  <si>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</si>
  <si>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</si>
  <si>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</si>
  <si>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</si>
  <si>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</si>
  <si>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</si>
  <si>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</si>
  <si>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</si>
  <si>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</si>
  <si>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</si>
  <si>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</si>
  <si>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</si>
  <si>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</si>
  <si>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</si>
  <si>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</si>
  <si>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</si>
  <si>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</si>
  <si>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</si>
  <si>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</si>
  <si>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</si>
  <si>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</si>
  <si>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</si>
  <si>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</si>
  <si>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</si>
  <si>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</si>
  <si>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</si>
  <si>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</si>
  <si>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</si>
  <si>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</si>
  <si>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</si>
  <si>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</si>
  <si>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</si>
  <si>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</si>
  <si>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</si>
  <si>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</si>
  <si>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</si>
  <si>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</si>
  <si>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</si>
  <si>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</si>
  <si>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</si>
  <si>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</si>
  <si>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</si>
  <si>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</si>
  <si>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</si>
  <si>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</si>
  <si>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</si>
  <si>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</si>
  <si>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</si>
  <si>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</si>
  <si>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</si>
  <si>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</si>
  <si>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</si>
  <si>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</si>
  <si>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</si>
  <si>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</si>
  <si>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</si>
  <si>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</si>
  <si>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</si>
  <si>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</si>
  <si>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</si>
  <si>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</si>
  <si>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</si>
  <si>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</si>
  <si>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</si>
  <si>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</si>
  <si>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</si>
  <si>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</si>
  <si>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</si>
  <si>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</si>
  <si>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</si>
  <si>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</si>
  <si>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</si>
  <si>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</si>
  <si>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</si>
  <si>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</si>
  <si>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</si>
  <si>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</si>
  <si>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</si>
  <si>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</si>
  <si>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</si>
  <si>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</si>
  <si>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</si>
  <si>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</si>
  <si>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</si>
  <si>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</si>
  <si>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</si>
  <si>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</si>
  <si>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</si>
  <si>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</si>
  <si>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</si>
  <si>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</si>
  <si>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</si>
  <si>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</si>
  <si>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</si>
  <si>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</si>
  <si>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</si>
  <si>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</si>
  <si>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</si>
  <si>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</si>
  <si>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</si>
  <si>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</si>
  <si>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</si>
  <si>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</si>
  <si>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</si>
  <si>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</si>
  <si>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</si>
  <si>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</si>
  <si>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</si>
  <si>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</si>
  <si>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</si>
  <si>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</si>
  <si>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</si>
  <si>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</si>
  <si>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</si>
  <si>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</si>
  <si>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</si>
  <si>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</si>
  <si>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</si>
  <si>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</si>
  <si>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</si>
  <si>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</si>
  <si>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</si>
  <si>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</si>
  <si>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</si>
  <si>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</si>
  <si>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</si>
  <si>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</si>
  <si>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</si>
  <si>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</si>
  <si>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</si>
  <si>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</si>
  <si>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</si>
  <si>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</si>
  <si>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</si>
  <si>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</si>
  <si>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</si>
  <si>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</si>
  <si>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</si>
  <si>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</si>
  <si>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</si>
  <si>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</si>
  <si>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</si>
  <si>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</si>
  <si>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</si>
  <si>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</si>
  <si>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</si>
  <si>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</si>
  <si>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</si>
  <si>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</si>
  <si>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</si>
  <si>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</si>
  <si>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</si>
  <si>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</si>
  <si>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</si>
  <si>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</si>
  <si>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</si>
  <si>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</si>
  <si>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</si>
  <si>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</si>
  <si>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</si>
  <si>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</si>
  <si>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</si>
  <si>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</si>
  <si>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</si>
  <si>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</si>
  <si>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</si>
  <si>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</si>
  <si>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</si>
  <si>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</si>
  <si>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</si>
  <si>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</si>
  <si>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</si>
  <si>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</si>
  <si>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</si>
  <si>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</si>
  <si>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</si>
  <si>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</si>
  <si>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</si>
  <si>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</si>
  <si>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</si>
  <si>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</si>
  <si>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</si>
  <si>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</si>
  <si>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</si>
  <si>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</si>
  <si>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</si>
  <si>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</si>
  <si>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</si>
  <si>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</si>
  <si>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</si>
  <si>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</si>
  <si>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</si>
  <si>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</si>
  <si>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</si>
  <si>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</si>
  <si>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</si>
  <si>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</si>
  <si>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</si>
  <si>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</si>
  <si>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</si>
  <si>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</si>
  <si>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</si>
  <si>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</si>
  <si>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</si>
  <si>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</si>
  <si>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</si>
  <si>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</si>
  <si>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</si>
  <si>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</si>
  <si>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</si>
  <si>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</si>
  <si>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</si>
  <si>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</si>
  <si>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</si>
  <si>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</si>
  <si>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</si>
  <si>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</si>
  <si>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</si>
  <si>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</si>
  <si>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</si>
  <si>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</si>
  <si>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</si>
  <si>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</si>
  <si>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</si>
  <si>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</si>
  <si>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</si>
  <si>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</si>
  <si>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</si>
  <si>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</si>
  <si>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</si>
  <si>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</si>
  <si>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</si>
  <si>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</si>
  <si>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</si>
  <si>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</si>
  <si>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</si>
  <si>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</si>
  <si>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</si>
  <si>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</si>
  <si>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</si>
  <si>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</si>
  <si>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</si>
  <si>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</si>
  <si>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</si>
  <si>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</si>
  <si>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</si>
  <si>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</si>
  <si>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</si>
  <si>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</si>
  <si>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</si>
  <si>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</si>
  <si>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</si>
  <si>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</si>
  <si>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</si>
  <si>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</si>
  <si>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</si>
  <si>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</si>
  <si>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</si>
  <si>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</si>
  <si>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</si>
  <si>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</si>
  <si>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</si>
  <si>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</si>
  <si>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</si>
  <si>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</si>
  <si>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</si>
  <si>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</si>
  <si>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</si>
  <si>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</si>
  <si>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</si>
  <si>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</si>
  <si>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</si>
  <si>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</si>
  <si>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</si>
  <si>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</si>
  <si>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</si>
  <si>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</si>
  <si>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</si>
  <si>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</si>
  <si>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</si>
  <si>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</si>
  <si>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</si>
  <si>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</si>
  <si>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</si>
  <si>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</si>
  <si>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</si>
  <si>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</si>
  <si>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</si>
  <si>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</si>
  <si>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</si>
  <si>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</si>
  <si>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</si>
  <si>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</si>
  <si>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</si>
  <si>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</si>
  <si>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</si>
  <si>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</si>
  <si>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</si>
  <si>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</si>
  <si>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</si>
  <si>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</si>
  <si>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</si>
  <si>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</si>
  <si>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</si>
  <si>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</si>
  <si>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</si>
  <si>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</si>
  <si>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</si>
  <si>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</si>
  <si>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</si>
  <si>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</si>
  <si>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</si>
  <si>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</si>
  <si>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</si>
  <si>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</si>
  <si>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</si>
  <si>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</si>
  <si>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</si>
  <si>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</si>
  <si>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</si>
  <si>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</si>
  <si>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</si>
  <si>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</si>
  <si>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</si>
  <si>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</si>
  <si>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</si>
  <si>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</si>
  <si>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</si>
  <si>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</si>
  <si>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</si>
  <si>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</si>
  <si>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</si>
  <si>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</si>
  <si>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</si>
  <si>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</si>
  <si>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</si>
  <si>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</si>
  <si>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</si>
  <si>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</si>
  <si>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</si>
  <si>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</si>
  <si>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</si>
  <si>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</si>
  <si>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</si>
  <si>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</si>
  <si>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</si>
  <si>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</si>
  <si>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</si>
  <si>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</si>
  <si>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</si>
  <si>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</si>
  <si>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</si>
  <si>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</si>
  <si>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</si>
  <si>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</si>
  <si>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</si>
  <si>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</si>
  <si>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</si>
  <si>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</si>
  <si>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</si>
  <si>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</si>
  <si>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</si>
  <si>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</si>
  <si>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</si>
  <si>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</si>
  <si>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</si>
  <si>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</si>
  <si>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</si>
  <si>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</si>
  <si>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</si>
  <si>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</si>
  <si>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</si>
  <si>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</si>
  <si>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</si>
  <si>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</si>
  <si>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</si>
  <si>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</si>
  <si>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</si>
  <si>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</si>
  <si>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</si>
  <si>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</si>
  <si>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</si>
  <si>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</si>
  <si>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</si>
  <si>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</si>
  <si>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</si>
  <si>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</si>
  <si>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</si>
  <si>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</si>
  <si>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</si>
  <si>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</si>
  <si>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</si>
  <si>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</si>
  <si>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</si>
  <si>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</si>
  <si>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</si>
  <si>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</si>
  <si>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</si>
  <si>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</si>
  <si>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</si>
  <si>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</si>
  <si>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</si>
  <si>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</si>
  <si>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</si>
  <si>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</si>
  <si>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</si>
  <si>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</si>
  <si>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</si>
  <si>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</si>
  <si>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</si>
  <si>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</si>
  <si>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</si>
  <si>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</si>
  <si>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</si>
  <si>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</si>
  <si>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</si>
  <si>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</si>
  <si>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</si>
  <si>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</si>
  <si>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</si>
  <si>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</si>
  <si>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</si>
  <si>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</si>
  <si>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</si>
  <si>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</si>
  <si>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</si>
  <si>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</si>
  <si>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</si>
  <si>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</si>
  <si>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</si>
  <si>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</si>
  <si>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</si>
  <si>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</si>
  <si>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</si>
  <si>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</si>
  <si>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</si>
  <si>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</si>
  <si>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</si>
  <si>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</si>
  <si>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</si>
  <si>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</si>
  <si>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</si>
  <si>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</si>
  <si>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</si>
  <si>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</si>
  <si>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</si>
  <si>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</si>
  <si>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</si>
  <si>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</si>
  <si>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</si>
  <si>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</si>
  <si>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</si>
  <si>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</si>
  <si>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</si>
  <si>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</si>
  <si>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</si>
  <si>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</si>
  <si>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</si>
  <si>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</si>
  <si>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</si>
  <si>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</si>
  <si>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</si>
  <si>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</si>
  <si>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</si>
  <si>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</si>
  <si>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</si>
  <si>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</si>
  <si>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</si>
  <si>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</si>
  <si>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</si>
  <si>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</si>
  <si>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</si>
  <si>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</si>
  <si>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</si>
  <si>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</si>
  <si>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</si>
  <si>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</si>
  <si>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</si>
  <si>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</si>
  <si>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</si>
  <si>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</si>
  <si>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</si>
  <si>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</si>
  <si>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</si>
  <si>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</si>
  <si>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</si>
  <si>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</si>
  <si>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</si>
  <si>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</si>
  <si>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</si>
  <si>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</si>
  <si>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</si>
  <si>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</si>
  <si>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</si>
  <si>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</si>
  <si>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</si>
  <si>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</si>
  <si>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</si>
  <si>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</si>
  <si>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</si>
  <si>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</si>
  <si>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</si>
  <si>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</si>
  <si>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</si>
  <si>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</si>
  <si>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</si>
  <si>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</si>
  <si>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</si>
  <si>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</si>
  <si>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</si>
  <si>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</si>
  <si>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</si>
  <si>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</si>
  <si>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</si>
  <si>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</si>
  <si>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</si>
  <si>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</si>
  <si>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</si>
  <si>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</si>
  <si>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</si>
  <si>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</si>
  <si>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</si>
  <si>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</si>
  <si>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</si>
  <si>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</si>
  <si>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</si>
  <si>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</si>
  <si>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</si>
  <si>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</si>
  <si>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</si>
  <si>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</si>
  <si>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</si>
  <si>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</si>
  <si>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</si>
  <si>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</si>
  <si>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</si>
  <si>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</si>
  <si>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</si>
  <si>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</si>
  <si>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</si>
  <si>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</si>
  <si>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</si>
  <si>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</si>
  <si>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</si>
  <si>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</si>
  <si>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</si>
  <si>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</si>
  <si>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</si>
  <si>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</si>
  <si>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</si>
  <si>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</si>
  <si>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</si>
  <si>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</si>
  <si>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</si>
  <si>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</si>
  <si>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</si>
  <si>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</si>
  <si>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</si>
  <si>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</si>
  <si>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</si>
  <si>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</si>
  <si>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</si>
  <si>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</si>
  <si>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</si>
  <si>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</si>
  <si>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</si>
  <si>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</si>
  <si>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</si>
  <si>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</si>
  <si>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</si>
  <si>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</si>
  <si>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</si>
  <si>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</si>
  <si>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</si>
  <si>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</si>
  <si>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</si>
  <si>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</si>
  <si>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</si>
  <si>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</si>
  <si>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</si>
  <si>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</si>
  <si>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</si>
  <si>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</si>
  <si>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</si>
  <si>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</si>
  <si>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</si>
  <si>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</si>
  <si>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</si>
  <si>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</si>
  <si>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</si>
  <si>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</si>
  <si>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</si>
  <si>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</si>
  <si>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</si>
  <si>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</si>
  <si>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</si>
  <si>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</si>
  <si>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</si>
  <si>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</si>
  <si>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</si>
  <si>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</si>
  <si>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</si>
  <si>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</si>
  <si>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</si>
  <si>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</si>
  <si>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</si>
  <si>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</si>
  <si>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</si>
  <si>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</si>
  <si>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</si>
  <si>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</si>
  <si>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</si>
  <si>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</si>
  <si>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</si>
  <si>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</si>
  <si>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</si>
  <si>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</si>
  <si>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</si>
  <si>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</si>
  <si>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</si>
  <si>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</si>
  <si>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</si>
  <si>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</si>
  <si>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</si>
  <si>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</si>
  <si>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</si>
  <si>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</si>
  <si>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</si>
  <si>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</si>
  <si>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</si>
  <si>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</si>
  <si>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</si>
  <si>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</si>
  <si>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</si>
  <si>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</si>
  <si>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</si>
  <si>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</si>
  <si>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</si>
  <si>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</si>
  <si>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</si>
  <si>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</si>
  <si>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</si>
  <si>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</si>
  <si>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</si>
  <si>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</si>
  <si>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</si>
  <si>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</si>
  <si>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</si>
  <si>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</si>
  <si>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</si>
  <si>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</si>
  <si>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</si>
  <si>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</si>
  <si>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</si>
  <si>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</si>
  <si>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</si>
  <si>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</si>
  <si>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</si>
  <si>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</si>
  <si>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</si>
  <si>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</si>
  <si>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</si>
  <si>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</si>
  <si>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</si>
  <si>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</si>
  <si>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</si>
  <si>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</si>
  <si>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</si>
  <si>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</si>
  <si>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</si>
  <si>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</si>
  <si>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</si>
  <si>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</si>
  <si>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</si>
  <si>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</si>
  <si>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</si>
  <si>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</si>
  <si>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</si>
  <si>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</si>
  <si>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</si>
  <si>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</si>
  <si>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</si>
  <si>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</si>
  <si>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</si>
  <si>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</si>
  <si>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</si>
  <si>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</si>
  <si>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</si>
  <si>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</si>
  <si>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</si>
  <si>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</si>
  <si>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</si>
  <si>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</si>
  <si>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</si>
  <si>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</si>
  <si>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</si>
  <si>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</si>
  <si>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</si>
  <si>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</si>
  <si>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</si>
  <si>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</si>
  <si>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</si>
  <si>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</si>
  <si>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</si>
  <si>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</si>
  <si>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</si>
  <si>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</si>
  <si>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</si>
  <si>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</si>
  <si>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</si>
  <si>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</si>
  <si>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</si>
  <si>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</si>
  <si>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</si>
  <si>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</si>
  <si>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</si>
  <si>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</si>
  <si>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</si>
  <si>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</si>
  <si>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</si>
  <si>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</si>
  <si>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</si>
  <si>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</si>
  <si>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</si>
  <si>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</si>
  <si>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</si>
  <si>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</si>
  <si>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</si>
  <si>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</si>
  <si>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</si>
  <si>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</si>
  <si>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</si>
  <si>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</si>
  <si>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</si>
  <si>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</si>
  <si>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</si>
  <si>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</si>
  <si>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</si>
  <si>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</si>
  <si>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</si>
  <si>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</si>
  <si>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</si>
  <si>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</si>
  <si>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</si>
  <si>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</si>
  <si>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</si>
  <si>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</si>
  <si>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</si>
  <si>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</si>
  <si>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</si>
  <si>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</si>
  <si>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</si>
  <si>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</si>
  <si>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</si>
  <si>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</si>
  <si>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</si>
  <si>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</si>
  <si>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</si>
  <si>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</si>
  <si>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</si>
  <si>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</si>
  <si>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</si>
  <si>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</si>
  <si>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</si>
  <si>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</si>
  <si>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</si>
  <si>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</si>
  <si>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</si>
  <si>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</si>
  <si>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</si>
  <si>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</si>
  <si>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</si>
  <si>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</si>
  <si>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</si>
  <si>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</si>
  <si>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</si>
  <si>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</si>
  <si>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</si>
  <si>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</si>
  <si>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</si>
  <si>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</si>
  <si>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</si>
  <si>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</si>
  <si>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</si>
  <si>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</si>
  <si>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</si>
  <si>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</si>
  <si>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</si>
  <si>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</si>
  <si>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</si>
  <si>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</si>
  <si>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</si>
  <si>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</si>
  <si>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</si>
  <si>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</si>
  <si>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</si>
  <si>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</si>
  <si>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</si>
  <si>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</si>
  <si>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</si>
  <si>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</si>
  <si>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</si>
  <si>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</si>
  <si>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</si>
  <si>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</si>
  <si>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</si>
  <si>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</si>
  <si>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</si>
  <si>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</si>
  <si>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</si>
  <si>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</si>
  <si>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</si>
  <si>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</si>
  <si>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</si>
  <si>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</si>
  <si>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</si>
  <si>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</si>
  <si>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</si>
  <si>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</si>
  <si>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</si>
  <si>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</si>
  <si>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</si>
  <si>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</si>
  <si>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</si>
  <si>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</si>
  <si>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</si>
  <si>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</si>
  <si>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</si>
  <si>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</si>
  <si>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</si>
  <si>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</si>
  <si>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</si>
  <si>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</si>
  <si>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</si>
  <si>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</si>
  <si>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</si>
  <si>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</si>
  <si>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</si>
  <si>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</si>
  <si>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</si>
  <si>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</si>
  <si>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</si>
  <si>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</si>
  <si>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</si>
  <si>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</si>
  <si>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</si>
  <si>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</si>
  <si>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</si>
  <si>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</si>
  <si>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</si>
  <si>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</si>
  <si>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</si>
  <si>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</si>
  <si>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</si>
  <si>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</si>
  <si>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</si>
  <si>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</si>
  <si>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</si>
  <si>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</si>
  <si>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</si>
  <si>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</si>
  <si>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</si>
  <si>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</si>
  <si>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</si>
  <si>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</si>
  <si>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</si>
  <si>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</si>
  <si>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</si>
  <si>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</si>
  <si>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</si>
  <si>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</si>
  <si>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</si>
  <si>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</si>
  <si>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</si>
  <si>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</si>
  <si>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</si>
  <si>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</si>
  <si>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</si>
  <si>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</si>
  <si>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</si>
  <si>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</si>
  <si>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</si>
  <si>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</si>
  <si>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</si>
  <si>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</si>
  <si>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</si>
  <si>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</si>
  <si>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</si>
  <si>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</si>
  <si>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</si>
  <si>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</si>
  <si>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</si>
  <si>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</si>
  <si>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</si>
  <si>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</si>
  <si>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</si>
  <si>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</si>
  <si>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</si>
  <si>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</si>
  <si>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</si>
  <si>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</si>
  <si>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</si>
  <si>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</si>
  <si>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</si>
  <si>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</si>
  <si>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</si>
  <si>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</si>
  <si>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</si>
  <si>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</si>
  <si>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</si>
  <si>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</si>
  <si>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</si>
  <si>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</si>
  <si>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</si>
  <si>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</si>
  <si>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</si>
  <si>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</si>
  <si>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</si>
  <si>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</si>
  <si>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</si>
  <si>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</si>
  <si>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</si>
  <si>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</si>
  <si>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</si>
  <si>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</si>
  <si>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</si>
  <si>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</si>
  <si>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</si>
  <si>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</si>
  <si>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</si>
  <si>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</si>
  <si>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</si>
  <si>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</si>
  <si>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</si>
  <si>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</si>
  <si>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</si>
  <si>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</si>
  <si>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</si>
  <si>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</si>
  <si>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</si>
  <si>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</si>
  <si>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</si>
  <si>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</si>
  <si>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</si>
  <si>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</si>
  <si>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</si>
  <si>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</si>
  <si>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</si>
  <si>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</si>
  <si>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</si>
  <si>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</si>
  <si>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</si>
  <si>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</si>
  <si>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</si>
  <si>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</si>
  <si>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</si>
  <si>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</si>
  <si>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</si>
  <si>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</si>
  <si>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</si>
  <si>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</si>
  <si>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</si>
  <si>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</si>
  <si>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</si>
  <si>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</si>
  <si>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</si>
  <si>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</si>
  <si>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</si>
  <si>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</si>
  <si>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</si>
  <si>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</si>
  <si>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</si>
  <si>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</si>
  <si>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</si>
  <si>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</si>
  <si>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</si>
  <si>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</si>
  <si>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</si>
  <si>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</si>
  <si>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</si>
  <si>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</si>
  <si>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</si>
  <si>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</si>
  <si>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</si>
  <si>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</si>
  <si>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</si>
  <si>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</si>
  <si>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</si>
  <si>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</si>
  <si>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</si>
  <si>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</si>
  <si>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</si>
  <si>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</si>
  <si>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</si>
  <si>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</si>
  <si>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</si>
  <si>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</si>
  <si>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</si>
  <si>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</si>
  <si>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</si>
  <si>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</si>
  <si>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</si>
  <si>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</si>
  <si>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</si>
  <si>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</si>
  <si>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</si>
  <si>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</si>
  <si>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</si>
  <si>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</si>
  <si>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</si>
  <si>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</si>
  <si>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</si>
  <si>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</si>
  <si>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</si>
  <si>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</si>
  <si>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</si>
  <si>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</si>
  <si>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</si>
  <si>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</si>
  <si>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</si>
  <si>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</si>
  <si>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</si>
  <si>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</si>
  <si>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</si>
  <si>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</si>
  <si>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</si>
  <si>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</si>
  <si>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</si>
  <si>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</si>
  <si>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</si>
  <si>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</si>
  <si>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</si>
  <si>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</si>
  <si>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</si>
  <si>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</si>
  <si>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</si>
  <si>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</si>
  <si>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</si>
  <si>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</si>
  <si>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</si>
  <si>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</si>
  <si>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</si>
  <si>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</si>
  <si>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</si>
  <si>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</si>
  <si>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</si>
  <si>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</si>
  <si>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</si>
  <si>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</si>
  <si>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</si>
  <si>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</si>
  <si>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</si>
  <si>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</si>
  <si>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</si>
  <si>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</si>
  <si>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</si>
  <si>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</si>
  <si>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</si>
  <si>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</si>
  <si>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</si>
  <si>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</si>
  <si>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</si>
  <si>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</si>
  <si>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</si>
  <si>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</si>
  <si>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</si>
  <si>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</si>
  <si>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</si>
  <si>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</si>
  <si>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</si>
  <si>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</si>
  <si>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</si>
  <si>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</si>
  <si>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</si>
  <si>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</si>
  <si>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</si>
  <si>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</si>
  <si>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</si>
  <si>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</si>
  <si>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</si>
  <si>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</si>
  <si>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</si>
  <si>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</si>
  <si>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</si>
  <si>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</si>
  <si>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</si>
  <si>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</si>
  <si>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</si>
  <si>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</si>
  <si>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</si>
  <si>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</si>
  <si>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</si>
  <si>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</si>
  <si>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</si>
  <si>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</si>
  <si>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</si>
  <si>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</si>
  <si>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</si>
  <si>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</si>
  <si>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</si>
  <si>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</si>
  <si>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</si>
  <si>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</si>
  <si>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</si>
  <si>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</si>
  <si>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</si>
  <si>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</si>
  <si>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</si>
  <si>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</si>
  <si>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</si>
  <si>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</si>
  <si>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</si>
  <si>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</si>
  <si>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</si>
  <si>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</si>
  <si>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</si>
  <si>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</si>
  <si>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</si>
  <si>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</si>
  <si>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</si>
  <si>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</si>
  <si>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</si>
  <si>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</si>
  <si>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</si>
  <si>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</si>
  <si>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</si>
  <si>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</si>
  <si>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</si>
  <si>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</si>
  <si>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</si>
  <si>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</si>
  <si>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</si>
  <si>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</si>
  <si>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</si>
  <si>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</si>
  <si>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</si>
  <si>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</si>
  <si>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</si>
  <si>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</si>
  <si>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</si>
  <si>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</si>
  <si>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</si>
  <si>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</si>
  <si>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</si>
  <si>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</si>
  <si>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</si>
  <si>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</si>
  <si>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</si>
  <si>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</si>
  <si>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</si>
  <si>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</si>
  <si>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</si>
  <si>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</si>
  <si>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</si>
  <si>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</si>
  <si>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</si>
  <si>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</si>
  <si>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</si>
  <si>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</si>
  <si>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</si>
  <si>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</si>
  <si>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</si>
  <si>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</si>
  <si>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</si>
  <si>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</si>
  <si>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</si>
  <si>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</si>
  <si>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</si>
  <si>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</si>
  <si>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</si>
  <si>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</si>
  <si>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</si>
  <si>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</si>
  <si>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</si>
  <si>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</si>
  <si>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</si>
  <si>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</si>
  <si>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</si>
  <si>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</si>
  <si>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</si>
  <si>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</si>
  <si>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</si>
  <si>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</si>
  <si>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</si>
  <si>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</si>
  <si>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</si>
  <si>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</si>
  <si>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</si>
  <si>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</si>
  <si>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</si>
  <si>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</si>
  <si>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</si>
  <si>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</si>
  <si>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</si>
  <si>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</si>
  <si>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</si>
  <si>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</si>
  <si>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</si>
  <si>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</si>
  <si>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</si>
  <si>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</si>
  <si>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</si>
  <si>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</si>
  <si>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</si>
  <si>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</si>
  <si>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</si>
  <si>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</si>
  <si>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</si>
  <si>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</si>
  <si>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</si>
  <si>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</si>
  <si>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</si>
  <si>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</si>
  <si>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</si>
  <si>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</si>
  <si>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</si>
  <si>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</si>
  <si>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</si>
  <si>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</si>
  <si>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</si>
  <si>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</si>
  <si>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</si>
  <si>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</si>
  <si>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</si>
  <si>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</si>
  <si>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</si>
  <si>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</si>
  <si>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</si>
  <si>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</si>
  <si>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</si>
  <si>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</si>
  <si>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</si>
  <si>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</si>
  <si>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</si>
  <si>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</si>
  <si>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</si>
  <si>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</si>
  <si>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</si>
  <si>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</si>
  <si>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</si>
  <si>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</si>
  <si>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</si>
  <si>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</si>
  <si>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</si>
  <si>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</si>
  <si>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</si>
  <si>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</si>
  <si>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</si>
  <si>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</si>
  <si>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</si>
  <si>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</si>
  <si>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</si>
  <si>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</si>
  <si>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</si>
  <si>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</si>
  <si>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</si>
  <si>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</si>
  <si>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</si>
  <si>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</si>
  <si>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</si>
  <si>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</si>
  <si>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</si>
  <si>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</si>
  <si>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</si>
  <si>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</si>
  <si>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</si>
  <si>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</si>
  <si>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</si>
  <si>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</si>
  <si>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</si>
  <si>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</si>
  <si>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</si>
  <si>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</si>
  <si>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</si>
  <si>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</si>
  <si>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</si>
  <si>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</si>
  <si>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</si>
  <si>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</si>
  <si>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</si>
  <si>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</si>
  <si>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</si>
  <si>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</si>
  <si>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</si>
  <si>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</si>
  <si>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</si>
  <si>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</si>
  <si>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</si>
  <si>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</si>
  <si>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</si>
  <si>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</si>
  <si>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</si>
  <si>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</si>
  <si>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</si>
  <si>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</si>
  <si>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</si>
  <si>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</si>
  <si>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</si>
  <si>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</si>
  <si>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</si>
  <si>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</si>
  <si>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</si>
  <si>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</si>
  <si>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</si>
  <si>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</si>
  <si>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</si>
  <si>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</si>
  <si>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</si>
  <si>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</si>
  <si>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</si>
  <si>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</si>
  <si>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</si>
  <si>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</si>
  <si>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</si>
  <si>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</si>
  <si>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</si>
  <si>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</si>
  <si>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</si>
  <si>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</si>
  <si>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</si>
  <si>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</si>
  <si>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</si>
  <si>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</si>
  <si>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</si>
  <si>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</si>
  <si>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</si>
  <si>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</si>
  <si>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</si>
  <si>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</si>
  <si>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</si>
  <si>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</si>
  <si>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</si>
  <si>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</si>
  <si>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</si>
  <si>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</si>
  <si>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</si>
  <si>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</si>
  <si>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</si>
  <si>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</si>
  <si>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</si>
  <si>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</si>
  <si>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</si>
  <si>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</si>
  <si>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</si>
  <si>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</si>
  <si>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</si>
  <si>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</si>
  <si>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</si>
  <si>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</si>
  <si>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</si>
  <si>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</si>
  <si>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</si>
  <si>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</si>
  <si>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</si>
  <si>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</si>
  <si>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</si>
  <si>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</si>
  <si>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</si>
  <si>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</si>
  <si>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</si>
  <si>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</si>
  <si>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</si>
  <si>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</si>
  <si>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</si>
  <si>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</si>
  <si>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</si>
  <si>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</si>
  <si>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</si>
  <si>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</si>
  <si>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</si>
  <si>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</si>
  <si>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</si>
  <si>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</si>
  <si>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</si>
  <si>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</si>
  <si>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</si>
  <si>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</si>
  <si>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</si>
  <si>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</si>
  <si>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</si>
  <si>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</si>
  <si>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</si>
  <si>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</si>
  <si>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</si>
  <si>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</si>
  <si>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</si>
  <si>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</si>
  <si>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</si>
  <si>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</si>
  <si>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</si>
  <si>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</si>
  <si>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</si>
  <si>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</si>
  <si>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</si>
  <si>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</si>
  <si>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</si>
  <si>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</si>
  <si>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</si>
  <si>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</si>
  <si>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</si>
  <si>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</si>
  <si>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</si>
  <si>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</si>
  <si>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</si>
  <si>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</si>
  <si>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</si>
  <si>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</si>
  <si>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</si>
  <si>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</si>
  <si>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</si>
  <si>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</si>
  <si>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</si>
  <si>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</si>
  <si>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</si>
  <si>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</si>
  <si>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</si>
  <si>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</si>
  <si>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</si>
  <si>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</si>
  <si>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</si>
  <si>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</si>
  <si>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</si>
  <si>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</si>
  <si>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</si>
  <si>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</si>
  <si>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</si>
  <si>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</si>
  <si>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</si>
  <si>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</si>
  <si>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</si>
  <si>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</si>
  <si>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</si>
  <si>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</si>
  <si>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</si>
  <si>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</si>
  <si>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</si>
  <si>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</si>
  <si>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</si>
  <si>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</si>
  <si>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</si>
  <si>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</si>
  <si>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</si>
  <si>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</si>
  <si>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</si>
  <si>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</si>
  <si>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</si>
  <si>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</si>
  <si>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</si>
  <si>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</si>
  <si>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</si>
  <si>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</si>
  <si>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</si>
  <si>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</si>
  <si>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</si>
  <si>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</si>
  <si>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</si>
  <si>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</si>
  <si>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</si>
  <si>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</si>
  <si>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</si>
  <si>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</si>
  <si>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</si>
  <si>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</si>
  <si>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</si>
  <si>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</si>
  <si>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</si>
  <si>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</si>
  <si>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</si>
  <si>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</si>
  <si>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</si>
  <si>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</si>
  <si>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</si>
  <si>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</si>
  <si>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</si>
  <si>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</si>
  <si>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</si>
  <si>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</si>
  <si>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</si>
  <si>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</si>
  <si>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</si>
  <si>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</si>
  <si>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</si>
  <si>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</si>
  <si>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</si>
  <si>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</si>
  <si>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</si>
  <si>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</si>
  <si>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</si>
  <si>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</si>
  <si>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</si>
  <si>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</si>
  <si>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</si>
  <si>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</si>
  <si>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</si>
  <si>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</si>
  <si>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</si>
  <si>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</si>
  <si>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</si>
  <si>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</si>
  <si>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</si>
  <si>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</si>
  <si>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</si>
  <si>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</si>
  <si>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</si>
  <si>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</si>
  <si>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</si>
  <si>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</si>
  <si>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</si>
  <si>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</si>
  <si>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</si>
  <si>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</si>
  <si>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</si>
  <si>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</si>
  <si>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</si>
  <si>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</si>
  <si>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</si>
  <si>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</si>
  <si>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</si>
  <si>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</si>
  <si>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</si>
  <si>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</si>
  <si>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</si>
  <si>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</si>
  <si>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</si>
  <si>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</si>
  <si>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</si>
  <si>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</si>
  <si>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</si>
  <si>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</si>
  <si>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</si>
  <si>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</si>
  <si>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</si>
  <si>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</si>
  <si>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</si>
  <si>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</si>
  <si>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</si>
  <si>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</si>
  <si>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</si>
  <si>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</si>
  <si>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</si>
  <si>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</si>
  <si>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</si>
  <si>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</si>
  <si>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</si>
  <si>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</si>
  <si>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</si>
  <si>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</si>
  <si>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</si>
  <si>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</si>
  <si>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</si>
  <si>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</si>
  <si>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</si>
  <si>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</si>
  <si>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</si>
  <si>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</si>
  <si>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</si>
  <si>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</si>
  <si>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</si>
  <si>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</si>
  <si>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</si>
  <si>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</si>
  <si>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</si>
  <si>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</si>
  <si>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</si>
  <si>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</si>
  <si>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</si>
  <si>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</si>
  <si>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</si>
  <si>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</si>
  <si>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</si>
  <si>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</si>
  <si>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</si>
  <si>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</si>
  <si>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</si>
  <si>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</si>
  <si>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</si>
  <si>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</si>
  <si>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</si>
  <si>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</si>
  <si>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</si>
  <si>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</si>
  <si>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</si>
  <si>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</si>
  <si>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</si>
  <si>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</si>
  <si>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</si>
  <si>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</si>
  <si>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</si>
  <si>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</si>
  <si>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</si>
  <si>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</si>
  <si>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</si>
  <si>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</si>
  <si>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</si>
  <si>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</si>
  <si>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</si>
  <si>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</si>
  <si>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</si>
  <si>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</si>
  <si>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</si>
  <si>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</si>
  <si>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</si>
  <si>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</si>
  <si>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</si>
  <si>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</si>
  <si>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</si>
  <si>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</si>
  <si>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</si>
  <si>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</si>
  <si>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</si>
  <si>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</si>
  <si>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</si>
  <si>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</si>
  <si>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</si>
  <si>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</si>
  <si>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</si>
  <si>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</si>
  <si>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</si>
  <si>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</si>
  <si>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</si>
  <si>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</si>
  <si>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</si>
  <si>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</si>
  <si>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</si>
  <si>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</si>
  <si>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</si>
  <si>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</si>
  <si>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</si>
  <si>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</si>
  <si>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</si>
  <si>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</si>
  <si>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</si>
  <si>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</si>
  <si>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</si>
  <si>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</si>
  <si>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</si>
  <si>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</si>
  <si>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</si>
  <si>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</si>
  <si>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</si>
  <si>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</si>
  <si>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</si>
  <si>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</si>
  <si>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</si>
  <si>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</si>
  <si>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</si>
  <si>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</si>
  <si>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</si>
  <si>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</si>
  <si>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</si>
  <si>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</si>
  <si>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</si>
  <si>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</si>
  <si>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</si>
  <si>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</si>
  <si>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</si>
  <si>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</si>
  <si>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</si>
  <si>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</si>
  <si>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</si>
  <si>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</si>
  <si>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</si>
  <si>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</si>
  <si>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</si>
  <si>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</si>
  <si>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</si>
  <si>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</si>
  <si>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</si>
  <si>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</si>
  <si>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</si>
  <si>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</si>
  <si>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</si>
  <si>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</si>
  <si>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</si>
  <si>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</si>
  <si>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</si>
  <si>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</si>
  <si>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</si>
  <si>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</si>
  <si>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</si>
  <si>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</si>
  <si>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</si>
  <si>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</si>
  <si>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</si>
  <si>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</si>
  <si>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</si>
  <si>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</si>
  <si>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</si>
  <si>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</si>
  <si>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</si>
  <si>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</si>
  <si>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</si>
  <si>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</si>
  <si>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</si>
  <si>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</si>
  <si>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</si>
  <si>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</si>
  <si>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</si>
  <si>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</si>
  <si>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</si>
  <si>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</si>
  <si>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</si>
  <si>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</si>
  <si>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</si>
  <si>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</si>
  <si>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</si>
  <si>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</si>
  <si>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</si>
  <si>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</si>
  <si>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</si>
  <si>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</si>
  <si>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</si>
  <si>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</si>
  <si>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</si>
  <si>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</si>
  <si>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</si>
  <si>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</si>
  <si>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</si>
  <si>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</si>
  <si>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</si>
  <si>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</si>
  <si>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</si>
  <si>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</si>
  <si>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</si>
  <si>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</si>
  <si>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</si>
  <si>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</si>
  <si>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</si>
  <si>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</si>
  <si>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</si>
  <si>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</si>
  <si>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</si>
  <si>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</si>
  <si>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</si>
  <si>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</si>
  <si>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</si>
  <si>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</si>
  <si>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</si>
  <si>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</si>
  <si>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</si>
  <si>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</si>
  <si>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</si>
  <si>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</si>
  <si>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</si>
  <si>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</si>
  <si>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</si>
  <si>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</si>
  <si>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</si>
  <si>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</si>
  <si>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</si>
  <si>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</si>
  <si>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</si>
  <si>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</si>
  <si>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</si>
  <si>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</si>
  <si>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</si>
  <si>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</si>
  <si>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</si>
  <si>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</si>
  <si>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</si>
  <si>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</si>
  <si>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</si>
  <si>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</si>
  <si>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</si>
  <si>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</si>
  <si>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</si>
  <si>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</si>
  <si>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</si>
  <si>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</si>
  <si>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</si>
  <si>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</si>
  <si>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</si>
  <si>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</si>
  <si>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</si>
  <si>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</si>
  <si>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</si>
  <si>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</si>
  <si>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</si>
  <si>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</si>
  <si>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</si>
  <si>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</si>
  <si>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</si>
  <si>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</si>
  <si>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</si>
  <si>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</si>
  <si>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</si>
  <si>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</si>
  <si>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</si>
  <si>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</si>
  <si>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</si>
  <si>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</si>
  <si>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</si>
  <si>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</si>
  <si>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</si>
  <si>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</si>
  <si>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</si>
  <si>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</si>
  <si>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</si>
  <si>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</si>
  <si>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</si>
  <si>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</si>
  <si>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</si>
  <si>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</si>
  <si>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</si>
  <si>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</si>
  <si>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</si>
  <si>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</si>
  <si>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</si>
  <si>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</si>
  <si>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</si>
  <si>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</si>
  <si>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</si>
  <si>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</si>
  <si>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</si>
  <si>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</si>
  <si>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</si>
  <si>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</si>
  <si>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</si>
  <si>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</si>
  <si>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</si>
  <si>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</si>
  <si>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</si>
  <si>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</si>
  <si>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</si>
  <si>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</si>
  <si>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</si>
  <si>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</si>
  <si>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</si>
  <si>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</si>
  <si>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</si>
  <si>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</si>
  <si>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</si>
  <si>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</si>
  <si>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</si>
  <si>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</si>
  <si>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</si>
  <si>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</si>
  <si>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</si>
  <si>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</si>
  <si>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</si>
  <si>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</si>
  <si>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</si>
  <si>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</si>
  <si>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</si>
  <si>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</si>
  <si>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</si>
  <si>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</si>
  <si>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</si>
  <si>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</si>
  <si>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</si>
  <si>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</si>
  <si>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</si>
  <si>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</si>
  <si>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</si>
  <si>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</si>
  <si>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</si>
  <si>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</si>
  <si>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</si>
  <si>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</si>
  <si>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</si>
  <si>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</si>
  <si>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</si>
  <si>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</si>
  <si>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</si>
  <si>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</si>
  <si>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</si>
  <si>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</si>
  <si>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</si>
  <si>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</si>
  <si>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</si>
  <si>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</si>
  <si>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</si>
  <si>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</si>
  <si>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</si>
  <si>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</si>
  <si>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</si>
  <si>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</si>
  <si>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</si>
  <si>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</si>
  <si>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</si>
  <si>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</si>
  <si>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</si>
  <si>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</si>
  <si>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</si>
  <si>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</si>
  <si>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</si>
  <si>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</si>
  <si>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</si>
  <si>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</si>
  <si>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</si>
  <si>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</si>
  <si>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</si>
  <si>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</si>
  <si>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</si>
  <si>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</si>
  <si>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</si>
  <si>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</si>
  <si>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</si>
  <si>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</si>
  <si>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</si>
  <si>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</si>
  <si>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</si>
  <si>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</si>
  <si>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</si>
  <si>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</si>
  <si>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</si>
  <si>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</si>
  <si>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</si>
  <si>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</si>
  <si>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</si>
  <si>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</si>
  <si>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</si>
  <si>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</si>
  <si>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</si>
  <si>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</si>
  <si>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</si>
  <si>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</si>
  <si>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</si>
  <si>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</si>
  <si>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</si>
  <si>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</si>
  <si>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</si>
  <si>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</si>
  <si>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</si>
  <si>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</si>
  <si>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</si>
  <si>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</si>
  <si>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</si>
  <si>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</si>
  <si>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</si>
  <si>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</si>
  <si>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</si>
  <si>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</si>
  <si>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</si>
  <si>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</si>
  <si>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</si>
  <si>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</si>
  <si>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</si>
  <si>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</si>
  <si>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</si>
  <si>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</si>
  <si>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</si>
  <si>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</si>
  <si>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</si>
  <si>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</si>
  <si>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</si>
  <si>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</si>
  <si>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</si>
  <si>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</si>
  <si>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</si>
  <si>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</si>
  <si>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</si>
  <si>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</si>
  <si>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</si>
  <si>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</si>
  <si>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</si>
  <si>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</si>
  <si>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</si>
  <si>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</si>
  <si>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</si>
  <si>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</si>
  <si>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</si>
  <si>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</si>
  <si>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</si>
  <si>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</si>
  <si>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</si>
  <si>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</si>
  <si>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</si>
  <si>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</si>
  <si>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</si>
  <si>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</si>
  <si>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</si>
  <si>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</si>
  <si>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</si>
  <si>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</si>
  <si>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</si>
  <si>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</si>
  <si>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</si>
  <si>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</si>
  <si>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</si>
  <si>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</si>
  <si>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</si>
  <si>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</si>
  <si>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</si>
  <si>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</si>
  <si>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</si>
  <si>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</si>
  <si>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</si>
  <si>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</si>
  <si>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</si>
  <si>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</si>
  <si>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</si>
  <si>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</si>
  <si>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</si>
  <si>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</si>
  <si>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</si>
  <si>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</si>
  <si>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</si>
  <si>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</si>
  <si>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</si>
  <si>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</si>
  <si>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</si>
  <si>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</si>
  <si>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</si>
  <si>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</si>
  <si>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</si>
  <si>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</si>
  <si>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</si>
  <si>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</si>
  <si>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</si>
  <si>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</si>
  <si>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</si>
  <si>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</si>
  <si>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</si>
  <si>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</si>
  <si>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</si>
  <si>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</si>
  <si>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</si>
  <si>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</si>
  <si>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</si>
  <si>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</si>
  <si>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</si>
  <si>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</si>
  <si>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</si>
  <si>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</si>
  <si>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</si>
  <si>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</si>
  <si>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</si>
  <si>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</si>
  <si>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</si>
  <si>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</si>
  <si>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</si>
  <si>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</si>
  <si>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</si>
  <si>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</si>
  <si>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</si>
  <si>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</si>
  <si>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</si>
  <si>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</si>
  <si>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</si>
  <si>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</si>
  <si>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</si>
  <si>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</si>
  <si>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</si>
  <si>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</si>
  <si>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</si>
  <si>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</si>
  <si>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</si>
  <si>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</si>
  <si>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</si>
  <si>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</si>
  <si>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</si>
  <si>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</si>
  <si>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</si>
  <si>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</si>
  <si>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</si>
  <si>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</si>
  <si>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</si>
  <si>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</si>
  <si>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</si>
  <si>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</si>
  <si>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</si>
  <si>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</si>
  <si>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</si>
  <si>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</si>
  <si>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</si>
  <si>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</si>
  <si>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</si>
  <si>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</si>
  <si>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</si>
  <si>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</si>
  <si>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</si>
  <si>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</si>
  <si>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</si>
  <si>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</si>
  <si>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</si>
  <si>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</si>
  <si>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</si>
  <si>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</si>
  <si>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</si>
  <si>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</si>
  <si>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</si>
  <si>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</si>
  <si>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</si>
  <si>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</si>
  <si>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</si>
  <si>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</si>
  <si>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</si>
  <si>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</si>
  <si>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</si>
  <si>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</si>
  <si>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</si>
  <si>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</si>
  <si>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</si>
  <si>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</si>
  <si>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</si>
  <si>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</si>
  <si>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</si>
  <si>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</si>
  <si>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</si>
  <si>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</si>
  <si>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</si>
  <si>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</si>
  <si>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</si>
  <si>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</si>
  <si>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</si>
  <si>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</si>
  <si>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</si>
  <si>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</si>
  <si>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</si>
  <si>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</si>
  <si>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</si>
  <si>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</si>
  <si>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</si>
  <si>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</si>
  <si>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</si>
  <si>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</si>
  <si>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</si>
  <si>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</si>
  <si>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</si>
  <si>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</si>
  <si>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</si>
  <si>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</si>
  <si>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</si>
  <si>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</si>
  <si>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</si>
  <si>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</si>
  <si>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</si>
  <si>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</si>
  <si>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</si>
  <si>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</si>
  <si>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</si>
  <si>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</si>
  <si>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</si>
  <si>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</si>
  <si>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</si>
  <si>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</si>
  <si>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</si>
  <si>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</si>
  <si>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</si>
  <si>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</si>
  <si>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</si>
  <si>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</si>
  <si>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</si>
  <si>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</si>
  <si>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</si>
  <si>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</si>
  <si>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</si>
  <si>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</si>
  <si>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</si>
  <si>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</si>
  <si>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</si>
  <si>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</si>
  <si>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</si>
  <si>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</si>
  <si>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</si>
  <si>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</si>
  <si>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</si>
  <si>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</si>
  <si>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</si>
  <si>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</si>
  <si>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</si>
  <si>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</si>
  <si>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</si>
  <si>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</si>
  <si>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</si>
  <si>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</si>
  <si>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</si>
  <si>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</si>
  <si>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</si>
  <si>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</si>
  <si>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</si>
  <si>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</si>
  <si>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</si>
  <si>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</si>
  <si>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</si>
  <si>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</si>
  <si>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</si>
  <si>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</si>
  <si>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</si>
  <si>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</si>
  <si>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</si>
  <si>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</si>
  <si>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</si>
  <si>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</si>
  <si>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</si>
  <si>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</si>
  <si>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</si>
  <si>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</si>
  <si>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</si>
  <si>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</si>
  <si>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</si>
  <si>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</si>
  <si>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</si>
  <si>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</si>
  <si>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</si>
  <si>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</si>
  <si>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</si>
  <si>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</si>
  <si>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</si>
  <si>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</si>
  <si>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</si>
  <si>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</si>
  <si>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</si>
  <si>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</si>
  <si>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</si>
  <si>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</si>
  <si>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</si>
  <si>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</si>
  <si>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</si>
  <si>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</si>
  <si>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</si>
  <si>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</si>
  <si>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</si>
  <si>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</si>
  <si>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</si>
  <si>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</si>
  <si>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</si>
  <si>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</si>
  <si>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</si>
  <si>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</si>
  <si>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</si>
  <si>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</si>
  <si>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</si>
  <si>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</si>
  <si>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</si>
  <si>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</si>
  <si>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</si>
  <si>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</si>
  <si>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</si>
  <si>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</si>
  <si>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</si>
  <si>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</si>
  <si>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</si>
  <si>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</si>
  <si>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</si>
  <si>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</si>
  <si>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</si>
  <si>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</si>
  <si>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</si>
  <si>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</si>
  <si>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</si>
  <si>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</si>
  <si>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</si>
  <si>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</si>
  <si>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</si>
  <si>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</si>
  <si>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</si>
  <si>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</si>
  <si>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</si>
  <si>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</si>
  <si>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</si>
  <si>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</si>
  <si>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</si>
  <si>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</si>
  <si>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</si>
  <si>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</si>
  <si>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</si>
  <si>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</si>
  <si>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</si>
  <si>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</si>
  <si>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</si>
  <si>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</si>
  <si>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</si>
  <si>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</si>
  <si>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</si>
  <si>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</si>
  <si>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</si>
  <si>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</si>
  <si>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</si>
  <si>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</si>
  <si>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</si>
  <si>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</si>
  <si>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</si>
  <si>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</si>
  <si>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</si>
  <si>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</si>
  <si>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</si>
  <si>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</si>
  <si>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</si>
  <si>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</si>
  <si>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</si>
  <si>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</si>
  <si>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</si>
  <si>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</si>
  <si>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</si>
  <si>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</si>
  <si>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</si>
  <si>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</si>
  <si>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</si>
  <si>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</si>
  <si>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</si>
  <si>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</si>
  <si>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</si>
  <si>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</si>
  <si>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</si>
  <si>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</si>
  <si>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</si>
  <si>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</si>
  <si>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</si>
  <si>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</si>
  <si>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</si>
  <si>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</si>
  <si>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</si>
  <si>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</si>
  <si>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</si>
  <si>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</si>
  <si>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</si>
  <si>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</si>
  <si>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</si>
  <si>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</si>
  <si>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</si>
  <si>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</si>
  <si>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</si>
  <si>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</si>
  <si>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</si>
  <si>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</si>
  <si>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</si>
  <si>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</si>
  <si>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</si>
  <si>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</si>
  <si>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</si>
  <si>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</si>
  <si>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</si>
  <si>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</si>
  <si>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</si>
  <si>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</si>
  <si>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</si>
  <si>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</si>
  <si>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</si>
  <si>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</si>
  <si>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</si>
  <si>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</si>
  <si>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</si>
  <si>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</si>
  <si>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</si>
  <si>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</si>
  <si>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</si>
  <si>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</si>
  <si>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</si>
  <si>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</si>
  <si>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</si>
  <si>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</si>
  <si>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</si>
  <si>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</si>
  <si>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</si>
  <si>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</si>
  <si>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</si>
  <si>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</si>
  <si>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</si>
  <si>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</si>
  <si>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</si>
  <si>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</si>
  <si>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</si>
  <si>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</si>
  <si>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</si>
  <si>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</si>
  <si>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</si>
  <si>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</si>
  <si>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</si>
  <si>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</si>
  <si>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</si>
  <si>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</si>
  <si>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</si>
  <si>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</si>
  <si>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</si>
  <si>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</si>
  <si>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</si>
  <si>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</si>
  <si>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</si>
  <si>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</si>
  <si>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</si>
  <si>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</si>
  <si>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</si>
  <si>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</si>
  <si>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</si>
  <si>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</si>
  <si>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</si>
  <si>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</si>
  <si>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</si>
  <si>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</si>
  <si>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</si>
  <si>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</si>
  <si>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</si>
  <si>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</si>
  <si>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</si>
  <si>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</si>
  <si>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</si>
  <si>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</si>
  <si>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</si>
  <si>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</si>
  <si>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</si>
  <si>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</si>
  <si>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</si>
  <si>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</si>
  <si>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</si>
  <si>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</si>
  <si>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</si>
  <si>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</si>
  <si>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</si>
  <si>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</si>
  <si>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</si>
  <si>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</si>
  <si>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</si>
  <si>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</si>
  <si>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</si>
  <si>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</si>
  <si>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</si>
  <si>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</si>
  <si>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</si>
  <si>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</si>
  <si>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</si>
  <si>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</si>
  <si>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</si>
  <si>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</si>
  <si>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</si>
  <si>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</si>
  <si>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</si>
  <si>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</si>
  <si>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</si>
  <si>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</si>
  <si>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</si>
  <si>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</si>
  <si>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</si>
  <si>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</si>
  <si>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</si>
  <si>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</si>
  <si>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</si>
  <si>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</si>
  <si>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</si>
  <si>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</si>
  <si>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</si>
  <si>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</si>
  <si>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</si>
  <si>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</si>
  <si>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</si>
  <si>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</si>
  <si>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</si>
  <si>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</si>
  <si>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</si>
  <si>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</si>
  <si>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</si>
  <si>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</si>
  <si>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</si>
  <si>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</si>
  <si>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</si>
  <si>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</si>
  <si>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</si>
  <si>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</si>
  <si>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</si>
  <si>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</si>
  <si>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</si>
  <si>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</si>
  <si>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</si>
  <si>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</si>
  <si>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</si>
  <si>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</si>
  <si>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</si>
  <si>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</si>
  <si>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</si>
  <si>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</si>
  <si>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</si>
  <si>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</si>
  <si>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</si>
  <si>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</si>
  <si>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</si>
  <si>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</si>
  <si>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</si>
  <si>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</si>
  <si>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</si>
  <si>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</si>
  <si>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</si>
  <si>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</si>
  <si>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</si>
  <si>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</si>
  <si>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</si>
  <si>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</si>
  <si>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</si>
  <si>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</si>
  <si>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</si>
  <si>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</si>
  <si>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</si>
  <si>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</si>
  <si>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</si>
  <si>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</si>
  <si>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</si>
  <si>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</si>
  <si>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</si>
  <si>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</si>
  <si>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</si>
  <si>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</si>
  <si>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</si>
  <si>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</si>
  <si>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</si>
  <si>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</si>
  <si>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</si>
  <si>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</si>
  <si>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</si>
  <si>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</si>
  <si>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</si>
  <si>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</si>
  <si>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</si>
  <si>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</si>
  <si>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</si>
  <si>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</si>
  <si>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</si>
  <si>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</si>
  <si>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</si>
  <si>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</si>
  <si>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</si>
  <si>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</si>
  <si>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</si>
  <si>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</si>
  <si>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</si>
  <si>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</si>
  <si>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</si>
  <si>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</si>
  <si>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</si>
  <si>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</si>
  <si>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</si>
  <si>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</si>
  <si>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</si>
  <si>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</si>
  <si>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</si>
  <si>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</si>
  <si>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</si>
  <si>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</si>
  <si>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</si>
  <si>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</si>
  <si>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</si>
  <si>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</si>
  <si>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</si>
  <si>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</si>
  <si>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</si>
  <si>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</si>
  <si>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</si>
  <si>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</si>
  <si>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</si>
  <si>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</si>
  <si>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</si>
  <si>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</si>
  <si>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</si>
  <si>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</si>
  <si>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</si>
  <si>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</si>
  <si>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</si>
  <si>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</si>
  <si>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</si>
  <si>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</si>
  <si>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</si>
  <si>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</si>
  <si>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</si>
  <si>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</si>
  <si>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</si>
  <si>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</si>
  <si>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</si>
  <si>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</si>
  <si>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</si>
  <si>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</si>
  <si>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</si>
  <si>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</si>
  <si>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</si>
  <si>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</si>
  <si>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</si>
  <si>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</si>
  <si>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</si>
  <si>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</si>
  <si>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</si>
  <si>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</si>
  <si>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</si>
  <si>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</si>
  <si>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</si>
  <si>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</si>
  <si>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</si>
  <si>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</si>
  <si>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</si>
  <si>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</si>
  <si>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</si>
  <si>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</si>
  <si>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</si>
  <si>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</si>
  <si>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</si>
  <si>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</si>
  <si>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</si>
  <si>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</si>
  <si>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</si>
  <si>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</si>
  <si>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</si>
  <si>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</si>
  <si>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</si>
  <si>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</si>
  <si>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</si>
  <si>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</si>
  <si>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</si>
  <si>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</si>
  <si>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</si>
  <si>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</si>
  <si>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</si>
  <si>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</si>
  <si>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</si>
  <si>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</si>
  <si>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</si>
  <si>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</si>
  <si>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</si>
  <si>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</si>
  <si>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</si>
  <si>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</si>
  <si>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</si>
  <si>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</si>
  <si>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</si>
  <si>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</si>
  <si>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</si>
  <si>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</si>
  <si>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</si>
  <si>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</si>
  <si>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</si>
  <si>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</si>
  <si>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</si>
  <si>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</si>
  <si>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</si>
  <si>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</si>
  <si>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</si>
  <si>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</si>
  <si>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</si>
  <si>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</si>
  <si>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</si>
  <si>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</si>
  <si>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</si>
  <si>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</si>
  <si>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</si>
  <si>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</si>
  <si>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</si>
  <si>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</si>
  <si>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</si>
  <si>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</si>
  <si>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</si>
  <si>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</si>
  <si>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</si>
  <si>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</si>
  <si>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</si>
  <si>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</si>
  <si>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</si>
  <si>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</si>
  <si>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</si>
  <si>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</si>
  <si>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</si>
  <si>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</si>
  <si>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</si>
  <si>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</si>
  <si>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</si>
  <si>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</si>
  <si>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</si>
  <si>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</si>
  <si>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</si>
  <si>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</si>
  <si>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</si>
  <si>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</si>
  <si>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</si>
  <si>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</si>
  <si>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</si>
  <si>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</si>
  <si>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</si>
  <si>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</si>
  <si>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</si>
  <si>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</si>
  <si>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</si>
  <si>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</si>
  <si>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</si>
  <si>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</si>
  <si>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</si>
  <si>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</si>
  <si>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</si>
  <si>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</si>
  <si>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</si>
  <si>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</si>
  <si>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</si>
  <si>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</si>
  <si>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</si>
  <si>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</si>
  <si>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</si>
  <si>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</si>
  <si>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</si>
  <si>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</si>
  <si>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</si>
  <si>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</si>
  <si>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</si>
  <si>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</si>
  <si>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</si>
  <si>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</si>
  <si>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</si>
  <si>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</si>
  <si>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</si>
  <si>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</si>
  <si>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</si>
  <si>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</si>
  <si>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</si>
  <si>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</si>
  <si>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</si>
  <si>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</si>
  <si>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</si>
  <si>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</si>
  <si>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</si>
  <si>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</si>
  <si>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</si>
  <si>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</si>
  <si>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</si>
  <si>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</si>
  <si>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</si>
  <si>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</si>
  <si>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</si>
  <si>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</si>
  <si>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</si>
  <si>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</si>
  <si>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</si>
  <si>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</si>
  <si>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</si>
  <si>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</si>
  <si>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</si>
  <si>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</si>
  <si>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</si>
  <si>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</si>
  <si>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</si>
  <si>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</si>
  <si>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</si>
  <si>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</si>
  <si>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</si>
  <si>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</si>
  <si>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</si>
  <si>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</si>
  <si>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</si>
  <si>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</si>
  <si>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</si>
  <si>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</si>
  <si>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</si>
  <si>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</si>
  <si>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</si>
  <si>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</si>
  <si>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</si>
  <si>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</si>
  <si>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</si>
  <si>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</si>
  <si>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</si>
  <si>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</si>
  <si>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</si>
  <si>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</si>
  <si>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</si>
  <si>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</si>
  <si>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</si>
  <si>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</si>
  <si>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</si>
  <si>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</si>
  <si>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</si>
  <si>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</si>
  <si>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</si>
  <si>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</si>
  <si>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</si>
  <si>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</si>
  <si>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</si>
  <si>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</si>
  <si>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</si>
  <si>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</si>
  <si>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</si>
  <si>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</si>
  <si>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</si>
  <si>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</si>
  <si>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</si>
  <si>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</si>
  <si>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</si>
  <si>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</si>
  <si>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</si>
  <si>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</si>
  <si>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</si>
  <si>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</si>
  <si>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</si>
  <si>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</si>
  <si>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</si>
  <si>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</si>
  <si>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</si>
  <si>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</si>
  <si>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</si>
  <si>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</si>
  <si>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</si>
  <si>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</si>
  <si>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</si>
  <si>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</si>
  <si>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</si>
  <si>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</si>
  <si>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</si>
  <si>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</si>
  <si>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</si>
  <si>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</si>
  <si>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</si>
  <si>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</si>
  <si>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</si>
  <si>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</si>
  <si>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</si>
  <si>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</si>
  <si>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</si>
  <si>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</si>
  <si>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</si>
  <si>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</si>
  <si>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</si>
  <si>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</si>
  <si>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</si>
  <si>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</si>
  <si>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</si>
  <si>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</si>
  <si>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</si>
  <si>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</si>
  <si>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</si>
  <si>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</si>
  <si>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</si>
  <si>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</si>
  <si>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</si>
  <si>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</si>
  <si>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</si>
  <si>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</si>
  <si>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</si>
  <si>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</si>
  <si>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</si>
  <si>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</si>
  <si>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</si>
  <si>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</si>
  <si>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</si>
  <si>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</si>
  <si>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</si>
  <si>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</si>
  <si>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</si>
  <si>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</si>
  <si>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</si>
  <si>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</si>
  <si>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</si>
  <si>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</si>
  <si>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</si>
  <si>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</si>
  <si>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</si>
  <si>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</si>
  <si>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</si>
  <si>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</si>
  <si>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</si>
  <si>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</si>
  <si>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</si>
  <si>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</si>
  <si>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</si>
  <si>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</si>
  <si>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</si>
  <si>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</si>
  <si>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</si>
  <si>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</si>
  <si>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</si>
  <si>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</si>
  <si>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</si>
  <si>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</si>
  <si>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</si>
  <si>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</si>
  <si>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</si>
  <si>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</si>
  <si>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</si>
  <si>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</si>
  <si>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</si>
  <si>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</si>
  <si>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</si>
  <si>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</si>
  <si>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</si>
  <si>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</si>
  <si>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</si>
  <si>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</si>
  <si>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</si>
  <si>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</si>
  <si>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</si>
  <si>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</si>
  <si>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</si>
  <si>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</si>
  <si>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</si>
  <si>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</si>
  <si>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</si>
  <si>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</si>
  <si>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</si>
  <si>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</si>
  <si>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</si>
  <si>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</si>
  <si>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</si>
  <si>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</si>
  <si>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</si>
  <si>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</si>
  <si>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</si>
  <si>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</si>
  <si>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</si>
  <si>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</si>
  <si>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</si>
  <si>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</si>
  <si>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</si>
  <si>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</si>
  <si>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</si>
  <si>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</si>
  <si>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</si>
  <si>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</si>
  <si>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</si>
  <si>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</si>
  <si>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</si>
  <si>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</si>
  <si>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</si>
  <si>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</si>
  <si>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</si>
  <si>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</si>
  <si>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</si>
  <si>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</si>
  <si>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</si>
  <si>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</si>
  <si>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</si>
  <si>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</si>
  <si>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</si>
  <si>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</si>
  <si>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</si>
  <si>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</si>
  <si>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</si>
  <si>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</si>
  <si>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</si>
  <si>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</si>
  <si>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</si>
  <si>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</si>
  <si>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</si>
  <si>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</si>
  <si>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</si>
  <si>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</si>
  <si>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</si>
  <si>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</si>
  <si>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</si>
  <si>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</si>
  <si>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</si>
  <si>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</si>
  <si>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</si>
  <si>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</si>
  <si>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</si>
  <si>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</si>
  <si>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</si>
  <si>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</si>
  <si>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</si>
  <si>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</si>
  <si>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</si>
  <si>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</si>
  <si>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</si>
  <si>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</si>
  <si>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</si>
  <si>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</si>
  <si>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</si>
  <si>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</si>
  <si>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</si>
  <si>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</si>
  <si>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</si>
  <si>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</si>
  <si>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</si>
  <si>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</si>
  <si>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</si>
  <si>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</si>
  <si>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</si>
  <si>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</si>
  <si>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</si>
  <si>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</si>
  <si>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</si>
  <si>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</si>
  <si>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</si>
  <si>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</si>
  <si>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</si>
  <si>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</si>
  <si>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</si>
  <si>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</si>
  <si>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</si>
  <si>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</si>
  <si>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</si>
  <si>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</si>
  <si>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</si>
  <si>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</si>
  <si>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</si>
  <si>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</si>
  <si>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</si>
  <si>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</si>
  <si>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</si>
  <si>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</si>
  <si>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</si>
  <si>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</si>
  <si>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</si>
  <si>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</si>
  <si>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</si>
  <si>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</si>
  <si>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</si>
  <si>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</si>
  <si>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</si>
  <si>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</si>
  <si>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</si>
  <si>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</si>
  <si>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</si>
  <si>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</si>
  <si>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</si>
  <si>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</si>
  <si>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</si>
  <si>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</si>
  <si>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</si>
  <si>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</si>
  <si>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</si>
  <si>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</si>
  <si>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</si>
  <si>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</si>
  <si>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</si>
  <si>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</si>
  <si>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</si>
  <si>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</si>
  <si>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</si>
  <si>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</si>
  <si>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</si>
  <si>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</si>
  <si>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</si>
  <si>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</si>
  <si>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</si>
  <si>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</si>
  <si>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</si>
  <si>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</si>
  <si>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</si>
  <si>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</si>
  <si>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</si>
  <si>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</si>
  <si>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</si>
  <si>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</si>
  <si>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</si>
  <si>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</si>
  <si>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</si>
  <si>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</si>
  <si>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</si>
  <si>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</si>
  <si>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</si>
  <si>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</si>
  <si>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</si>
  <si>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</si>
  <si>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</si>
  <si>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</si>
  <si>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</si>
  <si>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</si>
  <si>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</si>
  <si>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</si>
  <si>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</si>
  <si>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</si>
  <si>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</si>
  <si>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</si>
  <si>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</si>
  <si>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</si>
  <si>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</si>
  <si>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</si>
  <si>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</si>
  <si>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</si>
  <si>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</si>
  <si>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</si>
  <si>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</si>
  <si>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</si>
  <si>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</si>
  <si>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</si>
  <si>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</si>
  <si>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</si>
  <si>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</si>
  <si>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</si>
  <si>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</si>
  <si>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</si>
  <si>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</si>
  <si>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</si>
  <si>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</si>
  <si>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</si>
  <si>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</si>
  <si>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</si>
  <si>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</si>
  <si>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</si>
  <si>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</si>
  <si>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</si>
  <si>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</si>
  <si>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</si>
  <si>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</si>
  <si>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</si>
  <si>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</si>
  <si>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</si>
  <si>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</si>
  <si>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</si>
  <si>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</si>
  <si>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</si>
  <si>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</si>
  <si>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</si>
  <si>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</si>
  <si>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</si>
  <si>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</si>
  <si>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</si>
  <si>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</si>
  <si>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</si>
  <si>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</si>
  <si>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</si>
  <si>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</si>
  <si>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</si>
  <si>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</si>
  <si>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</si>
  <si>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</si>
  <si>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</si>
  <si>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</si>
  <si>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</si>
  <si>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</si>
  <si>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</si>
  <si>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</si>
  <si>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</si>
  <si>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</si>
  <si>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</si>
  <si>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</si>
  <si>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</si>
  <si>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</si>
  <si>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</si>
  <si>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</si>
  <si>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</si>
  <si>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</si>
  <si>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</si>
  <si>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</si>
  <si>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</si>
  <si>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</si>
  <si>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</si>
  <si>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</si>
  <si>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</si>
  <si>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</si>
  <si>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</si>
  <si>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</si>
  <si>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</si>
  <si>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</si>
  <si>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</si>
  <si>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</si>
  <si>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</si>
  <si>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</si>
  <si>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</si>
  <si>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</si>
  <si>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</si>
  <si>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</si>
  <si>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</si>
  <si>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</si>
  <si>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</si>
  <si>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</si>
  <si>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</si>
  <si>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</si>
  <si>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</si>
  <si>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</si>
  <si>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</si>
  <si>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</si>
  <si>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</si>
  <si>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</si>
  <si>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</si>
  <si>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</si>
  <si>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</si>
  <si>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</si>
  <si>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</si>
  <si>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</si>
  <si>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</si>
  <si>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</si>
  <si>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</si>
  <si>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</si>
  <si>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</si>
  <si>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</si>
  <si>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</si>
  <si>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</si>
  <si>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</si>
  <si>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</si>
  <si>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</si>
  <si>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</si>
  <si>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</si>
  <si>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</si>
  <si>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</si>
  <si>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</si>
  <si>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</si>
  <si>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</si>
  <si>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</si>
  <si>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</si>
  <si>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</si>
  <si>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</si>
  <si>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</si>
  <si>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</si>
  <si>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</si>
  <si>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</si>
  <si>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</si>
  <si>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</si>
  <si>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</si>
  <si>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</si>
  <si>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</si>
  <si>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</si>
  <si>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</si>
  <si>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</si>
  <si>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</si>
  <si>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</si>
  <si>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</si>
  <si>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</si>
  <si>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</si>
  <si>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</si>
  <si>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</si>
  <si>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</si>
  <si>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</si>
  <si>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</si>
  <si>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</si>
  <si>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</si>
  <si>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</si>
  <si>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</si>
  <si>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</si>
  <si>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</si>
  <si>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</si>
  <si>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</si>
  <si>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</si>
  <si>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</si>
  <si>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</si>
  <si>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</si>
  <si>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</si>
  <si>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</si>
  <si>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</si>
  <si>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</si>
  <si>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</si>
  <si>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</si>
  <si>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</si>
  <si>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</si>
  <si>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</si>
  <si>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</si>
  <si>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</si>
  <si>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</si>
  <si>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</si>
  <si>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</si>
  <si>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</si>
  <si>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</si>
  <si>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</si>
  <si>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</si>
  <si>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</si>
  <si>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</si>
  <si>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</si>
  <si>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</si>
  <si>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</si>
  <si>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</si>
  <si>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</si>
  <si>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</si>
  <si>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</si>
  <si>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</si>
  <si>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</si>
  <si>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</si>
  <si>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</si>
  <si>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</si>
  <si>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</si>
  <si>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</si>
  <si>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</si>
  <si>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</si>
  <si>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</si>
  <si>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</si>
  <si>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</si>
  <si>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</si>
  <si>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</si>
  <si>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</si>
  <si>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</si>
  <si>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</si>
  <si>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</si>
  <si>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</si>
  <si>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</si>
  <si>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</si>
  <si>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</si>
  <si>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</si>
  <si>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</si>
  <si>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</si>
  <si>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</si>
  <si>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</si>
  <si>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</si>
  <si>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</si>
  <si>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</si>
  <si>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</si>
  <si>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</si>
  <si>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</si>
  <si>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</si>
  <si>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</si>
  <si>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</si>
  <si>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</si>
  <si>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</si>
  <si>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</si>
  <si>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</si>
  <si>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</si>
  <si>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</si>
  <si>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</si>
  <si>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</si>
  <si>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</si>
  <si>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</si>
  <si>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</si>
  <si>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</si>
  <si>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</si>
  <si>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</si>
  <si>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</si>
  <si>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</si>
  <si>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</si>
  <si>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</si>
  <si>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</si>
  <si>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</si>
  <si>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</si>
  <si>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</si>
  <si>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</si>
  <si>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</si>
  <si>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</si>
  <si>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</si>
  <si>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</si>
  <si>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</si>
  <si>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</si>
  <si>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</si>
  <si>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</si>
  <si>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</si>
  <si>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</si>
  <si>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</si>
  <si>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</si>
  <si>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</si>
  <si>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</si>
  <si>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</si>
  <si>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</si>
  <si>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</si>
  <si>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</si>
  <si>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</si>
  <si>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</si>
  <si>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</si>
  <si>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</si>
  <si>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</si>
  <si>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</si>
  <si>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</si>
  <si>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</si>
  <si>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</si>
  <si>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</si>
  <si>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</si>
  <si>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</si>
  <si>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</si>
  <si>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</si>
  <si>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</si>
  <si>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</si>
  <si>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</si>
  <si>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</si>
  <si>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</si>
  <si>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</si>
  <si>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</si>
  <si>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</si>
  <si>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</si>
  <si>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</si>
  <si>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</si>
  <si>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</si>
  <si>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</si>
  <si>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</si>
  <si>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</si>
  <si>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</si>
  <si>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</si>
  <si>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</si>
  <si>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</si>
  <si>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</si>
  <si>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</si>
  <si>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</si>
  <si>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</si>
  <si>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</si>
  <si>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</si>
  <si>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</si>
  <si>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</si>
  <si>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</si>
  <si>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</si>
  <si>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</si>
  <si>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</si>
  <si>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</si>
  <si>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</si>
  <si>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</si>
  <si>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</si>
  <si>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</si>
  <si>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</si>
  <si>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</si>
  <si>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</si>
  <si>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</si>
  <si>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</si>
  <si>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</si>
  <si>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</si>
  <si>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</si>
  <si>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</si>
  <si>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</si>
  <si>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</si>
  <si>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</si>
  <si>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</si>
  <si>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</si>
  <si>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</si>
  <si>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</si>
  <si>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</si>
  <si>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</si>
  <si>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</si>
  <si>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</si>
  <si>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</si>
  <si>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</si>
  <si>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</si>
  <si>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</si>
  <si>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</si>
  <si>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</si>
  <si>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</si>
  <si>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</si>
  <si>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</si>
  <si>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</si>
  <si>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</si>
  <si>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</si>
  <si>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</si>
  <si>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</si>
  <si>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</si>
  <si>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</si>
  <si>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</si>
  <si>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</si>
  <si>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</si>
  <si>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</si>
  <si>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</si>
  <si>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</si>
  <si>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</si>
  <si>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</si>
  <si>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</si>
  <si>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</si>
  <si>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</si>
  <si>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</si>
  <si>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</si>
  <si>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</si>
  <si>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</si>
  <si>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</si>
  <si>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</si>
  <si>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</si>
  <si>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</si>
  <si>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</si>
  <si>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</si>
  <si>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</si>
  <si>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</si>
  <si>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</si>
  <si>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</si>
  <si>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</si>
  <si>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</si>
  <si>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</si>
  <si>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</si>
  <si>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</si>
  <si>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</si>
  <si>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</si>
  <si>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</si>
  <si>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</si>
  <si>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</si>
  <si>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</si>
  <si>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</si>
  <si>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</si>
  <si>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</si>
  <si>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</si>
  <si>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</si>
  <si>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</si>
  <si>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</si>
  <si>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</si>
  <si>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</si>
  <si>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</si>
  <si>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</si>
  <si>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</si>
  <si>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</si>
  <si>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</si>
  <si>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</si>
  <si>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</si>
  <si>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</si>
  <si>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</si>
  <si>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</si>
  <si>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</si>
  <si>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</si>
  <si>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</si>
  <si>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</si>
  <si>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</si>
  <si>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</si>
  <si>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</si>
  <si>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</si>
  <si>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</si>
  <si>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</si>
  <si>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</si>
  <si>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</si>
  <si>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</si>
  <si>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</si>
  <si>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</si>
  <si>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</si>
  <si>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</si>
  <si>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</si>
  <si>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</si>
  <si>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</si>
  <si>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</si>
  <si>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</si>
  <si>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</si>
  <si>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</si>
  <si>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</si>
  <si>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</si>
  <si>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</si>
  <si>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</si>
  <si>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</si>
  <si>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</si>
  <si>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</si>
  <si>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</si>
  <si>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</si>
  <si>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</si>
  <si>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</si>
  <si>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</si>
  <si>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</si>
  <si>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</si>
  <si>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</si>
  <si>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</si>
  <si>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</si>
  <si>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</si>
  <si>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</si>
  <si>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</si>
  <si>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</si>
  <si>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</si>
  <si>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</si>
  <si>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</si>
  <si>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</si>
  <si>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</si>
  <si>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</si>
  <si>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</si>
  <si>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</si>
  <si>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</si>
  <si>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</si>
  <si>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</si>
  <si>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</si>
  <si>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</si>
  <si>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</si>
  <si>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</si>
  <si>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</si>
  <si>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</si>
  <si>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</si>
  <si>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</si>
  <si>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</si>
  <si>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</si>
  <si>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</si>
  <si>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</si>
  <si>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</si>
  <si>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</si>
  <si>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</si>
  <si>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</si>
  <si>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</si>
  <si>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</si>
  <si>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</si>
  <si>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</si>
  <si>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</si>
  <si>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</si>
  <si>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</si>
  <si>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</si>
  <si>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</si>
  <si>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</si>
  <si>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</si>
  <si>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</si>
  <si>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</si>
  <si>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</si>
  <si>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</si>
  <si>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</si>
  <si>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</si>
  <si>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</si>
  <si>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</si>
  <si>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</si>
  <si>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</si>
  <si>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</si>
  <si>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</si>
  <si>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</si>
  <si>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</si>
  <si>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</si>
  <si>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</si>
  <si>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</si>
  <si>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</si>
  <si>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</si>
  <si>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</si>
  <si>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</si>
  <si>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</si>
  <si>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</si>
  <si>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</si>
  <si>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</si>
  <si>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</si>
  <si>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</si>
  <si>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</si>
  <si>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</si>
  <si>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</si>
  <si>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</si>
  <si>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</si>
  <si>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</si>
  <si>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</si>
  <si>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</si>
  <si>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</si>
  <si>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</si>
  <si>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</si>
  <si>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</si>
  <si>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</si>
  <si>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</si>
  <si>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</si>
  <si>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</si>
  <si>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</si>
  <si>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</si>
  <si>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</si>
  <si>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</si>
  <si>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</si>
  <si>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</si>
  <si>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</si>
  <si>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</si>
  <si>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</si>
  <si>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</si>
  <si>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</si>
  <si>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</si>
  <si>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</si>
  <si>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</si>
  <si>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</si>
  <si>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</si>
  <si>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</si>
  <si>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</si>
  <si>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</si>
  <si>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</si>
  <si>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</si>
  <si>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</si>
  <si>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</si>
  <si>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</si>
  <si>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</si>
  <si>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</si>
  <si>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</si>
  <si>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</si>
  <si>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</si>
  <si>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</si>
  <si>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</si>
  <si>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</si>
  <si>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</si>
  <si>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</si>
  <si>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</si>
  <si>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</si>
  <si>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</si>
  <si>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</si>
  <si>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</si>
  <si>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</si>
  <si>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</si>
  <si>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</si>
  <si>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</si>
  <si>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</si>
  <si>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</si>
  <si>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</si>
  <si>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</si>
  <si>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</si>
  <si>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</si>
  <si>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</si>
  <si>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</si>
  <si>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</si>
  <si>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</si>
  <si>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</si>
  <si>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</si>
  <si>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</si>
  <si>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</si>
  <si>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</si>
  <si>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</si>
  <si>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</si>
  <si>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</si>
  <si>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</si>
  <si>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</si>
  <si>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</si>
  <si>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</si>
  <si>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</si>
  <si>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</si>
  <si>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</si>
  <si>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</si>
  <si>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</si>
  <si>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</si>
  <si>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</si>
  <si>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</si>
  <si>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</si>
  <si>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</si>
  <si>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</si>
  <si>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</si>
  <si>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</si>
  <si>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</si>
  <si>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</si>
  <si>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</si>
  <si>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</si>
  <si>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</si>
  <si>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</si>
  <si>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</si>
  <si>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</si>
  <si>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</si>
  <si>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</si>
  <si>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</si>
  <si>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</si>
  <si>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</si>
  <si>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</si>
  <si>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</si>
  <si>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</si>
  <si>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</si>
  <si>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</si>
  <si>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</si>
  <si>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</si>
  <si>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</si>
  <si>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</si>
  <si>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</si>
  <si>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</si>
  <si>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</si>
  <si>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</si>
  <si>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</si>
  <si>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</si>
  <si>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</si>
  <si>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</si>
  <si>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</si>
  <si>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</si>
  <si>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</si>
  <si>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</si>
  <si>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</si>
  <si>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</si>
  <si>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</si>
  <si>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</si>
  <si>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</si>
  <si>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</si>
  <si>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</si>
  <si>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</si>
  <si>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</si>
  <si>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</si>
  <si>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</si>
  <si>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</si>
  <si>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</si>
  <si>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</si>
  <si>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</si>
  <si>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</si>
  <si>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</si>
  <si>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</si>
  <si>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</si>
  <si>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</si>
  <si>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</si>
  <si>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</si>
  <si>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</si>
  <si>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</si>
  <si>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</si>
  <si>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</si>
  <si>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</si>
  <si>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</si>
  <si>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</si>
  <si>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</si>
  <si>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</si>
  <si>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</si>
  <si>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</si>
  <si>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</si>
  <si>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</si>
  <si>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</si>
  <si>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</si>
  <si>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</si>
  <si>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</si>
  <si>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</si>
  <si>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</si>
  <si>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</si>
  <si>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</si>
  <si>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</si>
  <si>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</si>
  <si>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</si>
  <si>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</si>
  <si>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</si>
  <si>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</si>
  <si>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</si>
  <si>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</si>
  <si>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</si>
  <si>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</si>
  <si>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</si>
  <si>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</si>
  <si>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</si>
  <si>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</si>
  <si>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</si>
  <si>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</si>
  <si>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</si>
  <si>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</si>
  <si>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</si>
  <si>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</si>
  <si>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</si>
  <si>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</si>
  <si>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</si>
  <si>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</si>
  <si>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</si>
  <si>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</si>
  <si>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</si>
  <si>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</si>
  <si>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</si>
  <si>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</si>
  <si>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</si>
  <si>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</si>
  <si>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</si>
  <si>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</si>
  <si>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</si>
  <si>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</si>
  <si>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</si>
  <si>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</si>
  <si>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</si>
  <si>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</si>
  <si>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</si>
  <si>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</si>
  <si>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</si>
  <si>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</si>
  <si>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</si>
  <si>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</si>
  <si>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</si>
  <si>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</si>
  <si>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</si>
  <si>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</si>
  <si>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</si>
  <si>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</si>
  <si>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</si>
  <si>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</si>
  <si>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</si>
  <si>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</si>
  <si>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</si>
  <si>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</si>
  <si>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</si>
  <si>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</si>
  <si>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</si>
  <si>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</si>
  <si>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</si>
  <si>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</si>
  <si>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</si>
  <si>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</si>
  <si>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</si>
  <si>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</si>
  <si>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</si>
  <si>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</si>
  <si>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</si>
  <si>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</si>
  <si>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</si>
  <si>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</si>
  <si>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</si>
  <si>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</si>
  <si>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</si>
  <si>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</si>
  <si>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</si>
  <si>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</si>
  <si>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</si>
  <si>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</si>
  <si>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</si>
  <si>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</si>
  <si>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</si>
  <si>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</si>
  <si>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</si>
  <si>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</si>
  <si>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</si>
  <si>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</si>
  <si>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</si>
  <si>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</si>
  <si>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</si>
  <si>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</si>
  <si>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</si>
  <si>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</si>
  <si>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</si>
  <si>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</si>
  <si>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</si>
  <si>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</si>
  <si>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</si>
  <si>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</si>
  <si>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</si>
  <si>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</si>
  <si>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</si>
  <si>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</si>
  <si>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</si>
  <si>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</si>
  <si>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</si>
  <si>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</si>
  <si>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</si>
  <si>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</si>
  <si>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</si>
  <si>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</si>
  <si>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</si>
  <si>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</si>
  <si>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</si>
  <si>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</si>
  <si>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</si>
  <si>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</si>
  <si>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</si>
  <si>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</si>
  <si>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</si>
  <si>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</si>
  <si>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</si>
  <si>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</si>
  <si>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</si>
  <si>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</si>
  <si>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</si>
  <si>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</si>
  <si>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</si>
  <si>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</si>
  <si>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</si>
  <si>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</si>
  <si>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</si>
  <si>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</si>
  <si>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</si>
  <si>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</si>
  <si>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</si>
  <si>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</si>
  <si>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</si>
  <si>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</si>
  <si>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</si>
  <si>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</si>
  <si>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</si>
  <si>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</si>
  <si>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</si>
  <si>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</si>
  <si>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</si>
  <si>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</si>
  <si>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</si>
  <si>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</si>
  <si>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</si>
  <si>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</si>
  <si>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</si>
  <si>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</si>
  <si>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</si>
  <si>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</si>
  <si>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</si>
  <si>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</si>
  <si>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</si>
  <si>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</si>
  <si>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</si>
  <si>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</si>
  <si>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</si>
  <si>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</si>
  <si>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</si>
  <si>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</si>
  <si>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</si>
  <si>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</si>
  <si>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</si>
  <si>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</si>
  <si>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</si>
  <si>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</si>
  <si>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</si>
  <si>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</si>
  <si>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</si>
  <si>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</si>
  <si>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</si>
  <si>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</si>
  <si>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</si>
  <si>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</si>
  <si>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</si>
  <si>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</si>
  <si>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</si>
  <si>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</si>
  <si>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</si>
  <si>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</si>
  <si>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</si>
  <si>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</si>
  <si>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</si>
  <si>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</si>
  <si>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</si>
  <si>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</si>
  <si>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</si>
  <si>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</si>
  <si>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</si>
  <si>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</si>
  <si>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</si>
  <si>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</si>
  <si>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</si>
  <si>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</si>
  <si>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</si>
  <si>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</si>
  <si>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</si>
  <si>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</si>
  <si>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</si>
  <si>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</si>
  <si>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</si>
  <si>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</si>
  <si>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</si>
  <si>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</si>
  <si>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</si>
  <si>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</si>
  <si>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</si>
  <si>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</si>
  <si>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</si>
  <si>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</si>
  <si>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</si>
  <si>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</si>
  <si>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</si>
  <si>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</si>
  <si>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</si>
  <si>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</si>
  <si>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</si>
  <si>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</si>
  <si>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</si>
  <si>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</si>
  <si>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</si>
  <si>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</si>
  <si>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</si>
  <si>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</si>
  <si>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</si>
  <si>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</si>
  <si>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</si>
  <si>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</si>
  <si>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</si>
  <si>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</si>
  <si>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</si>
  <si>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</si>
  <si>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</si>
  <si>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</si>
  <si>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</si>
  <si>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</si>
  <si>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</si>
  <si>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</si>
  <si>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</si>
  <si>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</si>
  <si>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</si>
  <si>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</si>
  <si>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</si>
  <si>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</si>
  <si>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</si>
  <si>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</si>
  <si>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</si>
  <si>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</si>
  <si>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</si>
  <si>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</si>
  <si>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</si>
  <si>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</si>
  <si>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</si>
  <si>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</si>
  <si>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</si>
  <si>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</si>
  <si>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</si>
  <si>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</si>
  <si>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</si>
  <si>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</si>
  <si>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</si>
  <si>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</si>
  <si>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</si>
  <si>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</si>
  <si>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</si>
  <si>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</si>
  <si>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</si>
  <si>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</si>
  <si>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</si>
  <si>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</si>
  <si>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</si>
  <si>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</si>
  <si>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</si>
  <si>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</si>
  <si>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</si>
  <si>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</si>
  <si>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</si>
  <si>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</si>
  <si>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</si>
  <si>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</si>
  <si>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</si>
  <si>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</si>
  <si>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</si>
  <si>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</si>
  <si>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</si>
  <si>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</si>
  <si>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</si>
  <si>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</si>
  <si>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</si>
  <si>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</si>
  <si>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</si>
  <si>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</si>
  <si>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</si>
  <si>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</si>
  <si>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</si>
  <si>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</si>
  <si>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</si>
  <si>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</si>
  <si>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</si>
  <si>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</si>
  <si>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</si>
  <si>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</si>
  <si>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</si>
  <si>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</si>
  <si>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</si>
  <si>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</si>
  <si>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</si>
  <si>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</si>
  <si>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</si>
  <si>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</si>
  <si>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</si>
  <si>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</si>
  <si>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</si>
  <si>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</si>
  <si>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</si>
  <si>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</si>
  <si>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</si>
  <si>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</si>
  <si>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</si>
  <si>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</si>
  <si>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</si>
  <si>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</si>
  <si>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</si>
  <si>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</si>
  <si>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</si>
  <si>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</si>
  <si>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</si>
  <si>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</si>
  <si>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</si>
  <si>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</si>
  <si>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</si>
  <si>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</si>
  <si>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</si>
  <si>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</si>
  <si>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</si>
  <si>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</si>
  <si>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</si>
  <si>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</si>
  <si>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</si>
  <si>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</si>
  <si>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</si>
  <si>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</si>
  <si>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</si>
  <si>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</si>
  <si>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</si>
  <si>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</si>
  <si>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</si>
  <si>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</si>
  <si>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</si>
  <si>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</si>
  <si>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</si>
  <si>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</si>
  <si>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</si>
  <si>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</si>
  <si>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</si>
  <si>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</si>
  <si>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</si>
  <si>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</si>
  <si>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</si>
  <si>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</si>
  <si>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</si>
  <si>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</si>
  <si>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</si>
  <si>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</si>
  <si>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</si>
  <si>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</si>
  <si>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</si>
  <si>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</si>
  <si>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</si>
  <si>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</si>
  <si>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</si>
  <si>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</si>
  <si>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</si>
  <si>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</si>
  <si>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</si>
  <si>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</si>
  <si>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</si>
  <si>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</si>
  <si>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</si>
  <si>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</si>
  <si>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</si>
  <si>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</si>
  <si>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</si>
  <si>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</si>
  <si>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</si>
  <si>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</si>
  <si>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</si>
  <si>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</si>
  <si>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</si>
  <si>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</si>
  <si>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</si>
  <si>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</si>
  <si>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</si>
  <si>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</si>
  <si>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</si>
  <si>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</si>
  <si>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</si>
  <si>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</si>
  <si>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</si>
  <si>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</si>
  <si>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</si>
  <si>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</si>
  <si>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</si>
  <si>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</si>
  <si>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</si>
  <si>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</si>
  <si>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</si>
  <si>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</si>
  <si>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</si>
  <si>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</si>
  <si>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</si>
  <si>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</si>
  <si>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</si>
  <si>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</si>
  <si>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</si>
  <si>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</si>
  <si>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</si>
  <si>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</si>
  <si>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</si>
  <si>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</si>
  <si>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</si>
  <si>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</si>
  <si>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</si>
  <si>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</si>
  <si>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</si>
  <si>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</si>
  <si>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</si>
  <si>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</si>
  <si>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</si>
  <si>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</si>
  <si>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</si>
  <si>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</si>
  <si>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</si>
  <si>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</si>
  <si>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</si>
  <si>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</si>
  <si>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</si>
  <si>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</si>
  <si>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</si>
  <si>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</si>
  <si>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</si>
  <si>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</si>
  <si>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</si>
  <si>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</si>
  <si>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</si>
  <si>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</si>
  <si>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</si>
  <si>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</si>
  <si>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</si>
  <si>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</si>
  <si>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</si>
  <si>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</si>
  <si>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</si>
  <si>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</si>
  <si>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</si>
  <si>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</si>
  <si>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</si>
  <si>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</si>
  <si>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</si>
  <si>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</si>
  <si>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</si>
  <si>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</si>
  <si>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</si>
  <si>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</si>
  <si>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</si>
  <si>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</si>
  <si>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</si>
  <si>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</si>
  <si>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</si>
  <si>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</si>
  <si>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</si>
  <si>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</si>
  <si>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</si>
  <si>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</si>
  <si>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</si>
  <si>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</si>
  <si>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</si>
  <si>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</si>
  <si>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</si>
  <si>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</si>
  <si>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</si>
  <si>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</si>
  <si>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</si>
  <si>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</si>
  <si>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</si>
  <si>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</si>
  <si>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</si>
  <si>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</si>
  <si>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</si>
  <si>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</si>
  <si>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</si>
  <si>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</si>
  <si>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</si>
  <si>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</si>
  <si>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</si>
  <si>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</si>
  <si>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</si>
  <si>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</si>
  <si>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</si>
  <si>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</si>
  <si>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</si>
  <si>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</si>
  <si>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</si>
  <si>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</si>
  <si>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</si>
  <si>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</si>
  <si>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</si>
  <si>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</si>
  <si>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</si>
  <si>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</si>
  <si>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</si>
  <si>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</si>
  <si>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</si>
  <si>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</si>
  <si>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</si>
  <si>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</si>
  <si>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</si>
  <si>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</si>
  <si>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</si>
  <si>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</si>
  <si>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</si>
  <si>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</si>
  <si>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</si>
  <si>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</si>
  <si>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</si>
  <si>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</si>
  <si>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</si>
  <si>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</si>
  <si>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</si>
  <si>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</si>
  <si>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</si>
  <si>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</si>
  <si>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</si>
  <si>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</si>
  <si>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</si>
  <si>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</si>
  <si>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</si>
  <si>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</si>
  <si>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</si>
  <si>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</si>
  <si>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</si>
  <si>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</si>
  <si>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</si>
  <si>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</si>
  <si>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</si>
  <si>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</si>
  <si>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</si>
  <si>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</si>
  <si>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</si>
  <si>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</si>
  <si>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</si>
  <si>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</si>
  <si>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</si>
  <si>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</si>
  <si>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</si>
  <si>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</si>
  <si>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</si>
  <si>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</si>
  <si>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</si>
  <si>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</si>
  <si>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</si>
  <si>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</si>
  <si>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</si>
  <si>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</si>
  <si>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</si>
  <si>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</si>
  <si>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</si>
  <si>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</si>
  <si>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</si>
  <si>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</si>
  <si>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</si>
  <si>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</si>
  <si>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</si>
  <si>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</si>
  <si>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</si>
  <si>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</si>
  <si>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</si>
  <si>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</si>
  <si>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</si>
  <si>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</si>
  <si>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</si>
  <si>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</si>
  <si>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</si>
  <si>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</si>
  <si>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</si>
  <si>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</si>
  <si>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</si>
  <si>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</si>
  <si>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</si>
  <si>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</si>
  <si>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</si>
  <si>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</si>
  <si>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</si>
  <si>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</si>
  <si>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</si>
  <si>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</si>
  <si>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</si>
  <si>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</si>
  <si>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</si>
  <si>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</si>
  <si>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</si>
  <si>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</si>
  <si>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</si>
  <si>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</si>
  <si>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</si>
  <si>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</si>
  <si>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</si>
  <si>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</si>
  <si>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</si>
  <si>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</si>
  <si>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</si>
  <si>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</si>
  <si>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</si>
  <si>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</si>
  <si>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</si>
  <si>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</si>
  <si>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</si>
  <si>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</si>
  <si>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</si>
  <si>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</si>
  <si>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</si>
  <si>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</si>
  <si>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</si>
  <si>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</si>
  <si>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</si>
  <si>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</si>
  <si>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</si>
  <si>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</si>
  <si>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</si>
  <si>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</si>
  <si>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</si>
  <si>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</si>
  <si>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</si>
  <si>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</si>
  <si>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</si>
  <si>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</si>
  <si>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</si>
  <si>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</si>
  <si>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</si>
  <si>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</si>
  <si>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</si>
  <si>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</si>
  <si>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</si>
  <si>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</si>
  <si>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</si>
  <si>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</si>
  <si>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</si>
  <si>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</si>
  <si>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</si>
  <si>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</si>
  <si>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</si>
  <si>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</si>
  <si>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</si>
  <si>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</si>
  <si>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</si>
  <si>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</si>
  <si>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</si>
  <si>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</si>
  <si>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</si>
  <si>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</si>
  <si>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</si>
  <si>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</si>
  <si>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</si>
  <si>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</si>
  <si>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</si>
  <si>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</si>
  <si>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</si>
  <si>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</si>
  <si>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</si>
  <si>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</si>
  <si>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</si>
  <si>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</si>
  <si>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</si>
  <si>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</si>
  <si>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</si>
  <si>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</si>
  <si>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</si>
  <si>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</si>
  <si>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</si>
  <si>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</si>
  <si>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</si>
  <si>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</si>
  <si>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</si>
  <si>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</si>
  <si>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</si>
  <si>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</si>
  <si>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</si>
  <si>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</si>
  <si>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</si>
  <si>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</si>
  <si>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</si>
  <si>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</si>
  <si>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</si>
  <si>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</si>
  <si>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</si>
  <si>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</si>
  <si>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</si>
  <si>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</si>
  <si>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</si>
  <si>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</si>
  <si>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</si>
  <si>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</si>
  <si>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</si>
  <si>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</si>
  <si>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</si>
  <si>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</si>
  <si>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</si>
  <si>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</si>
  <si>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</si>
  <si>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</si>
  <si>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</si>
  <si>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</si>
  <si>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</si>
  <si>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</si>
  <si>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</si>
  <si>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</si>
  <si>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</si>
  <si>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</si>
  <si>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</si>
  <si>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</si>
  <si>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</si>
  <si>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</si>
  <si>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</si>
  <si>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</si>
  <si>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</si>
  <si>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</si>
  <si>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</si>
  <si>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</si>
  <si>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</si>
  <si>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</si>
  <si>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</si>
  <si>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</si>
  <si>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</si>
  <si>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</si>
  <si>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</si>
  <si>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</si>
  <si>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</si>
  <si>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</si>
  <si>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</si>
  <si>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</si>
  <si>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</si>
  <si>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</si>
  <si>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</si>
  <si>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</si>
  <si>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</si>
  <si>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</si>
  <si>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</si>
  <si>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</si>
  <si>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</si>
  <si>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</si>
  <si>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</si>
  <si>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</si>
  <si>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</si>
  <si>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</si>
  <si>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</si>
  <si>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</si>
  <si>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</si>
  <si>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</si>
  <si>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</si>
  <si>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</si>
  <si>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</si>
  <si>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</si>
  <si>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</si>
  <si>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</si>
  <si>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</si>
  <si>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</si>
  <si>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</si>
  <si>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</si>
  <si>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</si>
  <si>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</si>
  <si>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</si>
  <si>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</si>
  <si>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</si>
  <si>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</si>
  <si>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</si>
  <si>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</si>
  <si>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</si>
  <si>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</si>
  <si>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</si>
  <si>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</si>
  <si>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</si>
  <si>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</si>
  <si>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</si>
  <si>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</si>
  <si>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</si>
  <si>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</si>
  <si>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</si>
  <si>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</si>
  <si>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</si>
  <si>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</si>
  <si>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</si>
  <si>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</si>
  <si>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</si>
  <si>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</si>
  <si>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</si>
  <si>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</si>
  <si>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</si>
  <si>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</si>
  <si>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</si>
  <si>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</si>
  <si>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</si>
  <si>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</si>
  <si>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</si>
  <si>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</si>
  <si>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</si>
  <si>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</si>
  <si>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</si>
  <si>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</si>
  <si>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</si>
  <si>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</si>
  <si>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</si>
  <si>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</si>
  <si>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</si>
  <si>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</si>
  <si>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</si>
  <si>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</si>
  <si>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</si>
  <si>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</si>
  <si>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</si>
  <si>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</si>
  <si>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</si>
  <si>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</si>
  <si>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</si>
  <si>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</si>
  <si>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</si>
  <si>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</si>
  <si>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</si>
  <si>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</si>
  <si>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</si>
  <si>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</si>
  <si>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</si>
  <si>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</si>
  <si>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</si>
  <si>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</si>
  <si>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</si>
  <si>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</si>
  <si>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</si>
  <si>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</si>
  <si>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</si>
  <si>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</si>
  <si>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</si>
  <si>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</si>
  <si>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</si>
  <si>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</si>
  <si>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</si>
  <si>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</si>
  <si>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</si>
  <si>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</si>
  <si>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</si>
  <si>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</si>
  <si>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</si>
  <si>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</si>
  <si>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</si>
  <si>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</si>
  <si>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</si>
  <si>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</si>
  <si>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</si>
  <si>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</si>
  <si>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</si>
  <si>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</si>
  <si>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</si>
  <si>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</si>
  <si>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</si>
  <si>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</si>
  <si>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</si>
  <si>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</si>
  <si>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</si>
  <si>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</si>
  <si>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</si>
  <si>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</si>
  <si>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</si>
  <si>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</si>
  <si>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</si>
  <si>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</si>
  <si>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</si>
  <si>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</si>
  <si>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</si>
  <si>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</si>
  <si>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</si>
  <si>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</si>
  <si>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</si>
  <si>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</si>
  <si>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</si>
  <si>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</si>
  <si>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</si>
  <si>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</si>
  <si>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</si>
  <si>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</si>
  <si>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</si>
  <si>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</si>
  <si>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</si>
  <si>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</si>
  <si>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</si>
  <si>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</si>
  <si>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</si>
  <si>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</si>
  <si>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</si>
  <si>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</si>
  <si>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</si>
  <si>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</si>
  <si>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</si>
  <si>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</si>
  <si>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</si>
  <si>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</si>
  <si>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</si>
  <si>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</si>
  <si>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</si>
  <si>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</si>
  <si>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</si>
  <si>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</si>
  <si>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</si>
  <si>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</si>
  <si>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</si>
  <si>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</si>
  <si>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</si>
  <si>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</si>
  <si>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</si>
  <si>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</si>
  <si>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</si>
  <si>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</si>
  <si>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</si>
  <si>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</si>
  <si>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</si>
  <si>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</si>
  <si>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</si>
  <si>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</si>
  <si>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</si>
  <si>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</si>
  <si>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</si>
  <si>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</si>
  <si>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</si>
  <si>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</si>
  <si>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</si>
  <si>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</si>
  <si>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</si>
  <si>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</si>
  <si>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</si>
  <si>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</si>
  <si>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</si>
  <si>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</si>
  <si>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</si>
  <si>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</si>
  <si>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</si>
  <si>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</si>
  <si>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</si>
  <si>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</si>
  <si>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</si>
  <si>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</si>
  <si>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</si>
  <si>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</si>
  <si>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</si>
  <si>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</si>
  <si>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</si>
  <si>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</si>
  <si>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</si>
  <si>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</si>
  <si>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</si>
  <si>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</si>
  <si>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</si>
  <si>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</si>
  <si>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</si>
  <si>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</si>
  <si>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</si>
  <si>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</si>
  <si>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</si>
  <si>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</si>
  <si>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</si>
  <si>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</si>
  <si>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</si>
  <si>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</si>
  <si>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</si>
  <si>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</si>
  <si>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</si>
  <si>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</si>
  <si>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</si>
  <si>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</si>
  <si>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</si>
  <si>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</si>
  <si>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</si>
  <si>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</si>
  <si>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</si>
  <si>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</si>
  <si>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</si>
  <si>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</si>
  <si>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</si>
  <si>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</si>
  <si>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</si>
  <si>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</si>
  <si>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</si>
  <si>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</si>
  <si>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</si>
  <si>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</si>
  <si>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</si>
  <si>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</si>
  <si>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</si>
  <si>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</si>
  <si>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</si>
  <si>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</si>
  <si>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</si>
  <si>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</si>
  <si>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</si>
  <si>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</si>
  <si>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</si>
  <si>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</si>
  <si>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</si>
  <si>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</si>
  <si>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</si>
  <si>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</si>
  <si>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</si>
  <si>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</si>
  <si>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</si>
  <si>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</si>
  <si>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</si>
  <si>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</si>
  <si>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</si>
  <si>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</si>
  <si>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</si>
  <si>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</si>
  <si>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</si>
  <si>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</si>
  <si>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</si>
  <si>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</si>
  <si>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</si>
  <si>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</si>
  <si>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</si>
  <si>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</si>
  <si>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</si>
  <si>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</si>
  <si>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</si>
  <si>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</si>
  <si>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</si>
  <si>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</si>
  <si>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</si>
  <si>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</si>
  <si>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</si>
  <si>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</si>
  <si>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</si>
  <si>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</si>
  <si>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</si>
  <si>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</si>
  <si>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</si>
  <si>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</si>
  <si>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</si>
  <si>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</si>
  <si>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</si>
  <si>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</si>
  <si>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</si>
  <si>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</si>
  <si>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</si>
  <si>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</si>
  <si>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</si>
  <si>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</si>
  <si>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</si>
  <si>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</si>
  <si>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</si>
  <si>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</si>
  <si>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</si>
  <si>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</si>
  <si>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</si>
  <si>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</si>
  <si>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</si>
  <si>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</si>
  <si>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</si>
  <si>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</si>
  <si>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</si>
  <si>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</si>
  <si>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</si>
  <si>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</si>
  <si>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</si>
  <si>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</si>
  <si>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</si>
  <si>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</si>
  <si>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</si>
  <si>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</si>
  <si>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</si>
  <si>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</si>
  <si>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</si>
  <si>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</si>
  <si>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</si>
  <si>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</si>
  <si>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</si>
  <si>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</si>
  <si>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</si>
  <si>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</si>
  <si>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</si>
  <si>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</si>
  <si>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</si>
  <si>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</si>
  <si>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</si>
  <si>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</si>
  <si>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</si>
  <si>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</si>
  <si>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</si>
  <si>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</si>
  <si>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</si>
  <si>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</si>
  <si>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</si>
  <si>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</si>
  <si>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</si>
  <si>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</si>
  <si>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</si>
  <si>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</si>
  <si>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</si>
  <si>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</si>
  <si>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</si>
  <si>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</si>
  <si>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</si>
  <si>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</si>
  <si>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</si>
  <si>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</si>
  <si>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</si>
  <si>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</si>
  <si>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</si>
  <si>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</si>
  <si>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</si>
  <si>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</si>
  <si>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</si>
  <si>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</si>
  <si>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</si>
  <si>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</si>
  <si>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</si>
  <si>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</si>
  <si>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</si>
  <si>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</si>
  <si>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</si>
  <si>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</si>
  <si>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</si>
  <si>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</si>
  <si>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</si>
  <si>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</si>
  <si>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</si>
  <si>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</si>
  <si>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</si>
  <si>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</si>
  <si>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</si>
  <si>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</si>
  <si>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</si>
  <si>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</si>
  <si>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</si>
  <si>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</si>
  <si>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</si>
  <si>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</si>
  <si>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</si>
  <si>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</si>
  <si>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</si>
  <si>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</si>
  <si>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</si>
  <si>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</si>
  <si>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</si>
  <si>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</si>
  <si>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</si>
  <si>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</si>
  <si>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</si>
  <si>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</si>
  <si>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</si>
  <si>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</si>
  <si>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</si>
  <si>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</si>
  <si>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</si>
  <si>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</si>
  <si>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</si>
  <si>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</si>
  <si>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</si>
  <si>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</si>
  <si>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</si>
  <si>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</si>
  <si>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</si>
  <si>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</si>
  <si>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</si>
  <si>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</si>
  <si>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</si>
  <si>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</si>
  <si>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</si>
  <si>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</si>
  <si>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</si>
  <si>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</si>
  <si>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</si>
  <si>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</si>
  <si>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</si>
  <si>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</si>
  <si>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</si>
  <si>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</si>
  <si>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</si>
  <si>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</si>
  <si>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</si>
  <si>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</si>
  <si>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</si>
  <si>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</si>
  <si>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</si>
  <si>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</si>
  <si>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</si>
  <si>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</si>
  <si>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</si>
  <si>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</si>
  <si>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</si>
  <si>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</si>
  <si>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</si>
  <si>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</si>
  <si>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</si>
  <si>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</si>
  <si>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</si>
  <si>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</si>
  <si>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</si>
  <si>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</si>
  <si>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</si>
  <si>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</si>
  <si>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</si>
  <si>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</si>
  <si>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</si>
  <si>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</si>
  <si>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</si>
  <si>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</si>
  <si>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</si>
  <si>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</si>
  <si>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</si>
  <si>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</si>
  <si>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</si>
  <si>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</si>
  <si>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</si>
  <si>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</si>
  <si>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</si>
  <si>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</si>
  <si>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</si>
  <si>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</si>
  <si>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</si>
  <si>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</si>
  <si>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</si>
  <si>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</si>
  <si>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</si>
  <si>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</si>
  <si>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</si>
  <si>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</si>
  <si>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</si>
  <si>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</si>
  <si>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</si>
  <si>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</si>
  <si>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</si>
  <si>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</si>
  <si>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</si>
  <si>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</si>
  <si>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</si>
  <si>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</si>
  <si>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</si>
  <si>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</si>
  <si>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</si>
  <si>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</si>
  <si>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</si>
  <si>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</si>
  <si>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</si>
  <si>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</si>
  <si>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</si>
  <si>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</si>
  <si>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</si>
  <si>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</si>
  <si>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</si>
  <si>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</si>
  <si>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</si>
  <si>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</si>
  <si>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</si>
  <si>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</si>
  <si>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</si>
  <si>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</si>
  <si>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</si>
  <si>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</si>
  <si>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</si>
  <si>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</si>
  <si>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</si>
  <si>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</si>
  <si>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</si>
  <si>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</si>
  <si>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</si>
  <si>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</si>
  <si>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</si>
  <si>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</si>
  <si>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</si>
  <si>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</si>
  <si>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</si>
  <si>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</si>
  <si>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</si>
  <si>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</si>
  <si>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</si>
  <si>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</si>
  <si>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</si>
  <si>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</si>
  <si>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</si>
  <si>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</si>
  <si>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</si>
  <si>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</si>
  <si>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</si>
  <si>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</si>
  <si>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</si>
  <si>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</si>
  <si>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</si>
  <si>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</si>
  <si>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</si>
  <si>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</si>
  <si>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</si>
  <si>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</si>
  <si>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</si>
  <si>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</si>
  <si>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</si>
  <si>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</si>
  <si>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</si>
  <si>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</si>
  <si>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</si>
  <si>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</si>
  <si>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</si>
  <si>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</si>
  <si>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</si>
  <si>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</si>
  <si>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</si>
  <si>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</si>
  <si>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</si>
  <si>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</si>
  <si>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</si>
  <si>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</si>
  <si>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</si>
  <si>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</si>
  <si>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</si>
  <si>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</si>
  <si>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</si>
  <si>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</si>
  <si>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</si>
  <si>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</si>
  <si>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</si>
  <si>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</si>
  <si>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</si>
  <si>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</si>
  <si>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</si>
  <si>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</si>
  <si>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</si>
  <si>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</si>
  <si>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</si>
  <si>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</si>
  <si>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</si>
  <si>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</si>
  <si>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</si>
  <si>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</si>
  <si>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</si>
  <si>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</si>
  <si>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</si>
  <si>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</si>
  <si>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</si>
  <si>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</si>
  <si>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</si>
  <si>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</si>
  <si>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</si>
  <si>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</si>
  <si>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</si>
  <si>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</si>
  <si>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</si>
  <si>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</si>
  <si>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</si>
  <si>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</si>
  <si>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</si>
  <si>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</si>
  <si>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</si>
  <si>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</si>
  <si>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</si>
  <si>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</si>
  <si>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</si>
  <si>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</si>
  <si>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</si>
  <si>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</si>
  <si>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</si>
  <si>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</si>
  <si>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</si>
  <si>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</si>
  <si>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</si>
  <si>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</si>
  <si>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</si>
  <si>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</si>
  <si>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</si>
  <si>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</si>
  <si>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</si>
  <si>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</si>
  <si>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</si>
  <si>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</si>
  <si>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</si>
  <si>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</si>
  <si>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</si>
  <si>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</si>
  <si>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</si>
  <si>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</si>
  <si>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</si>
  <si>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</si>
  <si>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</si>
  <si>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</si>
  <si>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</si>
  <si>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</si>
  <si>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</si>
  <si>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</si>
  <si>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</si>
  <si>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</si>
  <si>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</si>
  <si>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</si>
  <si>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</si>
  <si>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</si>
  <si>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</si>
  <si>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</si>
  <si>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</si>
  <si>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</si>
  <si>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</si>
  <si>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</si>
  <si>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</si>
  <si>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</si>
  <si>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</si>
  <si>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</si>
  <si>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</si>
  <si>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</si>
  <si>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</si>
  <si>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</si>
  <si>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</si>
  <si>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</si>
  <si>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</si>
  <si>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</si>
  <si>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</si>
  <si>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</si>
  <si>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</si>
  <si>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</si>
  <si>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</si>
  <si>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</si>
  <si>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</si>
  <si>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</si>
  <si>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</si>
  <si>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</si>
  <si>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</si>
  <si>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</si>
  <si>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</si>
  <si>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</si>
  <si>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</si>
  <si>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</si>
  <si>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</si>
  <si>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</si>
  <si>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</si>
  <si>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</si>
  <si>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</si>
  <si>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</si>
  <si>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</si>
  <si>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</si>
  <si>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</si>
  <si>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</si>
  <si>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</si>
  <si>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</si>
  <si>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</si>
  <si>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</si>
  <si>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</si>
  <si>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</si>
  <si>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</si>
  <si>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</si>
  <si>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</si>
  <si>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</si>
  <si>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</si>
  <si>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</si>
  <si>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</si>
  <si>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</si>
  <si>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</si>
  <si>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</si>
  <si>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</si>
  <si>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</si>
  <si>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</si>
  <si>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</si>
  <si>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</si>
  <si>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</si>
  <si>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</si>
  <si>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</si>
  <si>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</si>
  <si>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</si>
  <si>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</si>
  <si>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</si>
  <si>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</si>
  <si>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</si>
  <si>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</si>
  <si>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</si>
  <si>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</si>
  <si>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</si>
  <si>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</si>
  <si>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</si>
  <si>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</si>
  <si>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</si>
  <si>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</si>
  <si>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</si>
  <si>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</si>
  <si>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</si>
  <si>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</si>
  <si>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</si>
  <si>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</si>
  <si>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</si>
  <si>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</si>
  <si>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</si>
  <si>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</si>
  <si>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</si>
  <si>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</si>
  <si>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</si>
  <si>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</si>
  <si>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</si>
  <si>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</si>
  <si>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</si>
  <si>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</si>
  <si>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</si>
  <si>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</si>
  <si>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</si>
  <si>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</si>
  <si>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</si>
  <si>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</si>
  <si>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</si>
  <si>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</si>
  <si>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</si>
  <si>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</si>
  <si>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</si>
  <si>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</si>
  <si>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</si>
  <si>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</si>
  <si>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</si>
  <si>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</si>
  <si>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</si>
  <si>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</si>
  <si>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</si>
  <si>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</si>
  <si>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</si>
  <si>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</si>
  <si>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</si>
  <si>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</si>
  <si>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</si>
  <si>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</si>
  <si>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</si>
  <si>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</si>
  <si>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</si>
  <si>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</si>
  <si>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</si>
  <si>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</si>
  <si>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</si>
  <si>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</si>
  <si>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</si>
  <si>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</si>
  <si>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</si>
  <si>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</si>
  <si>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</si>
  <si>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</si>
  <si>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</si>
  <si>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</si>
  <si>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</si>
  <si>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</si>
  <si>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</si>
  <si>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</si>
  <si>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</si>
  <si>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</si>
  <si>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</si>
  <si>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</si>
  <si>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</si>
  <si>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</si>
  <si>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</si>
  <si>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</si>
  <si>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</si>
  <si>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</si>
  <si>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</si>
  <si>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</si>
  <si>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</si>
  <si>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</si>
  <si>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</si>
  <si>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</si>
  <si>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</si>
  <si>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</si>
  <si>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</si>
  <si>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</si>
  <si>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</si>
  <si>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</si>
  <si>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</si>
  <si>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</si>
  <si>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</si>
  <si>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</si>
  <si>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</si>
  <si>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</si>
  <si>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</si>
  <si>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</si>
  <si>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</si>
  <si>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</si>
  <si>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</si>
  <si>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</si>
  <si>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</si>
  <si>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</si>
  <si>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</si>
  <si>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</si>
  <si>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</si>
  <si>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</si>
  <si>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</si>
  <si>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</si>
  <si>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</si>
  <si>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</si>
  <si>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</si>
  <si>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</si>
  <si>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</si>
  <si>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</si>
  <si>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</si>
  <si>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</si>
  <si>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</si>
  <si>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</si>
  <si>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</si>
  <si>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</si>
  <si>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</si>
  <si>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</si>
  <si>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</si>
  <si>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</si>
  <si>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</si>
  <si>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</si>
  <si>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</si>
  <si>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</si>
  <si>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</si>
  <si>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</si>
  <si>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</si>
  <si>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</si>
  <si>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</si>
  <si>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</si>
  <si>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</si>
  <si>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</si>
  <si>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</si>
  <si>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</si>
  <si>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</si>
  <si>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</si>
  <si>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</si>
  <si>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</si>
  <si>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</si>
  <si>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</si>
  <si>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</si>
  <si>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</si>
  <si>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</si>
  <si>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</si>
  <si>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</si>
  <si>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</si>
  <si>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</si>
  <si>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</si>
  <si>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</si>
  <si>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</si>
  <si>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</si>
  <si>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</si>
  <si>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</si>
  <si>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</si>
  <si>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</si>
  <si>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</si>
  <si>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</si>
  <si>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</si>
  <si>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</si>
  <si>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</si>
  <si>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</si>
  <si>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</si>
  <si>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</si>
  <si>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</si>
  <si>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</si>
  <si>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</si>
  <si>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</si>
  <si>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</si>
  <si>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</si>
  <si>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</si>
  <si>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</si>
  <si>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</si>
  <si>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</si>
  <si>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</si>
  <si>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</si>
  <si>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</si>
  <si>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</si>
  <si>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</si>
  <si>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</si>
  <si>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</si>
  <si>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</si>
  <si>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</si>
  <si>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</si>
  <si>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</si>
  <si>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</si>
  <si>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</si>
  <si>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</si>
  <si>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</si>
  <si>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</si>
  <si>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</si>
  <si>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</si>
  <si>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</si>
  <si>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</si>
  <si>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</si>
  <si>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</si>
  <si>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</si>
  <si>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</si>
  <si>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</si>
  <si>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</si>
  <si>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</si>
  <si>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</si>
  <si>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</si>
  <si>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</si>
  <si>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</si>
  <si>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</si>
  <si>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</si>
  <si>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</si>
  <si>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</si>
  <si>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</si>
  <si>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</si>
  <si>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</si>
  <si>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</si>
  <si>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</si>
  <si>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</si>
  <si>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</si>
  <si>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</si>
  <si>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</si>
  <si>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</si>
  <si>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</si>
  <si>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</si>
  <si>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</si>
  <si>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</si>
  <si>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</si>
  <si>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</si>
  <si>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</si>
  <si>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</si>
  <si>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</si>
  <si>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</si>
  <si>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</si>
  <si>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</si>
  <si>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</si>
  <si>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</si>
  <si>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</si>
  <si>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</si>
  <si>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</si>
  <si>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</si>
  <si>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</si>
  <si>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</si>
  <si>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</si>
  <si>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</si>
  <si>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</si>
  <si>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</si>
  <si>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</si>
  <si>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</si>
  <si>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</si>
  <si>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</si>
  <si>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</si>
  <si>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</si>
  <si>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</si>
  <si>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</si>
  <si>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</si>
  <si>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</si>
  <si>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</si>
  <si>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</si>
  <si>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</si>
  <si>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</si>
  <si>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</si>
  <si>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</si>
  <si>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</si>
  <si>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</si>
  <si>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</si>
  <si>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</si>
  <si>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</si>
  <si>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</si>
  <si>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</si>
  <si>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</si>
  <si>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</si>
  <si>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</si>
  <si>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</si>
  <si>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</si>
  <si>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</si>
  <si>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</si>
  <si>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</si>
  <si>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</si>
  <si>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</si>
  <si>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</si>
  <si>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</si>
  <si>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</si>
  <si>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</si>
  <si>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</si>
  <si>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</si>
  <si>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</si>
  <si>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</si>
  <si>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</si>
  <si>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</si>
  <si>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</si>
  <si>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</si>
  <si>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</si>
  <si>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</si>
  <si>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</si>
  <si>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</si>
  <si>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</si>
  <si>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</si>
  <si>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</si>
  <si>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</si>
  <si>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</si>
  <si>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</si>
  <si>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</si>
  <si>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</si>
  <si>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</si>
  <si>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</si>
  <si>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</si>
  <si>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</si>
  <si>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</si>
  <si>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</si>
  <si>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</si>
  <si>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</si>
  <si>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</si>
  <si>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</si>
  <si>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</si>
  <si>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</si>
  <si>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</si>
  <si>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</si>
  <si>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</si>
  <si>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</si>
  <si>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</si>
  <si>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</si>
  <si>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</si>
  <si>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</si>
  <si>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</si>
  <si>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</si>
  <si>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</si>
  <si>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</si>
  <si>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</si>
  <si>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</si>
  <si>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</si>
  <si>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</si>
  <si>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</si>
  <si>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</si>
  <si>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</si>
  <si>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</si>
  <si>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</si>
  <si>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</si>
  <si>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</si>
  <si>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</si>
  <si>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</si>
  <si>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</si>
  <si>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</si>
  <si>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</si>
  <si>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</si>
  <si>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</si>
  <si>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</si>
  <si>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</si>
  <si>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</si>
  <si>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</si>
  <si>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</si>
  <si>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</si>
  <si>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</si>
  <si>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</si>
  <si>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</si>
  <si>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</si>
  <si>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</si>
  <si>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</si>
  <si>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</si>
  <si>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</si>
  <si>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</si>
  <si>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</si>
  <si>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</si>
  <si>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</si>
  <si>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</si>
  <si>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</si>
  <si>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</si>
  <si>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</si>
  <si>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</si>
  <si>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</si>
  <si>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</si>
  <si>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</si>
  <si>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</si>
  <si>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</si>
  <si>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</si>
  <si>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</si>
  <si>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</si>
  <si>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</si>
  <si>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</si>
  <si>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</si>
  <si>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</si>
  <si>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</si>
  <si>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</si>
  <si>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</si>
  <si>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</si>
  <si>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</si>
  <si>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</si>
  <si>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</si>
  <si>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</si>
  <si>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</si>
  <si>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</si>
  <si>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</si>
  <si>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</si>
  <si>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</si>
  <si>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</si>
  <si>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</si>
  <si>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</si>
  <si>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</si>
  <si>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</si>
  <si>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</si>
  <si>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</si>
  <si>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</si>
  <si>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</si>
  <si>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</si>
  <si>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</si>
  <si>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</si>
  <si>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</si>
  <si>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</si>
  <si>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</si>
  <si>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</si>
  <si>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</si>
  <si>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</si>
  <si>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</si>
  <si>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</si>
  <si>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</si>
  <si>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</si>
  <si>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</si>
  <si>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</si>
  <si>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</si>
  <si>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</si>
  <si>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</si>
  <si>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</si>
  <si>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</si>
  <si>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</si>
  <si>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</si>
  <si>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</si>
  <si>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</si>
  <si>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</si>
  <si>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</si>
  <si>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</si>
  <si>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</si>
  <si>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</si>
  <si>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</si>
  <si>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</si>
  <si>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</si>
  <si>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</si>
  <si>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</si>
  <si>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</si>
  <si>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</si>
  <si>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</si>
  <si>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</si>
  <si>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</si>
  <si>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</si>
  <si>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</si>
  <si>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</si>
  <si>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</si>
  <si>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</si>
  <si>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</si>
  <si>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</si>
  <si>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</si>
  <si>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</si>
  <si>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</si>
  <si>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</si>
  <si>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</si>
  <si>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</si>
  <si>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</si>
  <si>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</si>
  <si>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</si>
  <si>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</si>
  <si>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</si>
  <si>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</si>
  <si>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</si>
  <si>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</si>
  <si>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</si>
  <si>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</si>
  <si>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</si>
  <si>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</si>
  <si>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</si>
  <si>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</si>
  <si>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</si>
  <si>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</si>
  <si>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</si>
  <si>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</si>
  <si>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</si>
  <si>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</si>
  <si>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</si>
  <si>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</si>
  <si>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</si>
  <si>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</si>
  <si>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</si>
  <si>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</si>
  <si>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</si>
  <si>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</si>
  <si>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</si>
  <si>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</si>
  <si>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</si>
  <si>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</si>
  <si>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</si>
  <si>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</si>
  <si>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</si>
  <si>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</si>
  <si>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</si>
  <si>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</si>
  <si>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</si>
  <si>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</si>
  <si>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</si>
  <si>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</si>
  <si>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</si>
  <si>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</si>
  <si>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</si>
  <si>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</si>
  <si>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</si>
  <si>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</si>
  <si>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</si>
  <si>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</si>
  <si>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</si>
  <si>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</si>
  <si>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</si>
  <si>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</si>
  <si>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</si>
  <si>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</si>
  <si>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</si>
  <si>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</si>
  <si>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</si>
  <si>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</si>
  <si>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</si>
  <si>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</si>
  <si>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</si>
  <si>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</si>
  <si>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</si>
  <si>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</si>
  <si>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</si>
  <si>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</si>
  <si>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</si>
  <si>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</si>
  <si>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</si>
  <si>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</si>
  <si>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</si>
  <si>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</si>
  <si>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</si>
  <si>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</si>
  <si>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</si>
  <si>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</si>
  <si>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</si>
  <si>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</si>
  <si>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</si>
  <si>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</si>
  <si>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</si>
  <si>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</si>
  <si>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</si>
  <si>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</si>
  <si>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</si>
  <si>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</si>
  <si>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</si>
  <si>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</si>
  <si>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</si>
  <si>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</si>
  <si>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</si>
  <si>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</si>
  <si>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</si>
  <si>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</si>
  <si>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</si>
  <si>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</si>
  <si>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</si>
  <si>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</si>
  <si>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</si>
  <si>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</si>
  <si>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</si>
  <si>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</si>
  <si>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</si>
  <si>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</si>
  <si>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</si>
  <si>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</si>
  <si>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</si>
  <si>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</si>
  <si>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</si>
  <si>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</si>
  <si>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</si>
  <si>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</si>
  <si>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</si>
  <si>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</si>
  <si>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</si>
  <si>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</si>
  <si>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</si>
  <si>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</si>
  <si>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</si>
  <si>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</si>
  <si>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</si>
  <si>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</si>
  <si>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</si>
  <si>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</si>
  <si>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</si>
  <si>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</si>
  <si>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</si>
  <si>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</si>
  <si>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</si>
  <si>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</si>
  <si>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</si>
  <si>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</si>
  <si>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</si>
  <si>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</si>
  <si>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</si>
  <si>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</si>
  <si>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</si>
  <si>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</si>
  <si>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</si>
  <si>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</si>
  <si>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</si>
  <si>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</si>
  <si>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</si>
  <si>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</si>
  <si>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</si>
  <si>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</si>
  <si>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</si>
  <si>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</si>
  <si>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</si>
  <si>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</si>
  <si>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</si>
  <si>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</si>
  <si>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</si>
  <si>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</si>
  <si>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</si>
  <si>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</si>
  <si>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</si>
  <si>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</si>
  <si>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</si>
  <si>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</si>
  <si>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</si>
  <si>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</si>
  <si>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</si>
  <si>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</si>
  <si>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</si>
  <si>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</si>
  <si>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</si>
  <si>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</si>
  <si>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</si>
  <si>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</si>
  <si>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</si>
  <si>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</si>
  <si>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</si>
  <si>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</si>
  <si>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</si>
  <si>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</si>
  <si>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</si>
  <si>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</si>
  <si>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</si>
  <si>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</si>
  <si>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</si>
  <si>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</si>
  <si>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</si>
  <si>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</si>
  <si>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</si>
  <si>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</si>
  <si>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</si>
  <si>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</si>
  <si>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</si>
  <si>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</si>
  <si>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</si>
  <si>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</si>
  <si>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</si>
  <si>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</si>
  <si>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</si>
  <si>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</si>
  <si>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</si>
  <si>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</si>
  <si>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</si>
  <si>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</si>
  <si>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</si>
  <si>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</si>
  <si>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</si>
  <si>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</si>
  <si>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</si>
  <si>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</si>
  <si>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</si>
  <si>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</si>
  <si>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</si>
  <si>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</si>
  <si>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</si>
  <si>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</si>
  <si>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</si>
  <si>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</si>
  <si>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</si>
  <si>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</si>
  <si>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</si>
  <si>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</si>
  <si>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</si>
  <si>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</si>
  <si>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</si>
  <si>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</si>
  <si>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</si>
  <si>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</si>
  <si>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</si>
  <si>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</si>
  <si>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</si>
  <si>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</si>
  <si>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</si>
  <si>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</si>
  <si>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</si>
  <si>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</si>
  <si>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</si>
  <si>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</si>
  <si>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</si>
  <si>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</si>
  <si>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</si>
  <si>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</si>
  <si>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</si>
  <si>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</si>
  <si>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</si>
  <si>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</si>
  <si>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</si>
  <si>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</si>
  <si>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</si>
  <si>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</si>
  <si>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</si>
  <si>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</si>
  <si>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</si>
  <si>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</si>
  <si>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</si>
  <si>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</si>
  <si>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</si>
  <si>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</si>
  <si>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</si>
  <si>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</si>
  <si>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</si>
  <si>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</si>
  <si>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</si>
  <si>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</si>
  <si>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</si>
  <si>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</si>
  <si>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</si>
  <si>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</si>
  <si>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</si>
  <si>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</si>
  <si>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</si>
  <si>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</si>
  <si>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</si>
  <si>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</si>
  <si>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</si>
  <si>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</si>
  <si>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</si>
  <si>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</si>
  <si>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</si>
  <si>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</si>
  <si>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</si>
  <si>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</si>
  <si>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</si>
  <si>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</si>
  <si>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</si>
  <si>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</si>
  <si>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</si>
  <si>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</si>
  <si>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</si>
  <si>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</si>
  <si>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</si>
  <si>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</si>
  <si>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</si>
  <si>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</si>
  <si>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</si>
  <si>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</si>
  <si>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</si>
  <si>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</si>
  <si>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</si>
  <si>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</si>
  <si>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</si>
  <si>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</si>
  <si>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</si>
  <si>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</si>
  <si>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</si>
  <si>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</si>
  <si>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</si>
  <si>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</si>
  <si>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</si>
  <si>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</si>
  <si>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</si>
  <si>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</si>
  <si>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</si>
  <si>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</si>
  <si>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</si>
  <si>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</si>
  <si>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</si>
  <si>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</si>
  <si>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</si>
  <si>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</si>
  <si>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</si>
  <si>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</si>
  <si>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</si>
  <si>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</si>
  <si>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</si>
  <si>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</si>
  <si>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</si>
  <si>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</si>
  <si>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</si>
  <si>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</si>
  <si>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</si>
  <si>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</si>
  <si>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</si>
  <si>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</si>
  <si>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</si>
  <si>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</si>
  <si>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</si>
  <si>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</si>
  <si>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</si>
  <si>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</si>
  <si>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</si>
  <si>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</si>
  <si>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</si>
  <si>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</si>
  <si>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</si>
  <si>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</si>
  <si>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</si>
  <si>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</si>
  <si>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</si>
  <si>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</si>
  <si>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</si>
  <si>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</si>
  <si>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</si>
  <si>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</si>
  <si>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</si>
  <si>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</si>
  <si>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</si>
  <si>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</si>
  <si>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</si>
  <si>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</si>
  <si>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</si>
  <si>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</si>
  <si>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</si>
  <si>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</si>
  <si>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</si>
  <si>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</si>
  <si>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</si>
  <si>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</si>
  <si>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</si>
  <si>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</si>
  <si>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</si>
  <si>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</si>
  <si>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</si>
  <si>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</si>
  <si>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</si>
  <si>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</si>
  <si>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</si>
  <si>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</si>
  <si>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</si>
  <si>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</si>
  <si>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</si>
  <si>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</si>
  <si>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</si>
  <si>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</si>
  <si>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</si>
  <si>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</si>
  <si>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</si>
  <si>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</si>
  <si>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</si>
  <si>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</si>
  <si>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</si>
  <si>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</si>
  <si>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</si>
  <si>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</si>
  <si>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</si>
  <si>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</si>
  <si>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</si>
  <si>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</si>
  <si>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</si>
  <si>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</si>
  <si>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</si>
  <si>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</si>
  <si>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</si>
  <si>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</si>
  <si>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</si>
  <si>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</si>
  <si>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</si>
  <si>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</si>
  <si>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</si>
  <si>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</si>
  <si>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</si>
  <si>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</si>
  <si>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</si>
  <si>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</si>
  <si>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</si>
  <si>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</si>
  <si>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</si>
  <si>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</si>
  <si>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</si>
  <si>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</si>
  <si>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</si>
  <si>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</si>
  <si>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</si>
  <si>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</si>
  <si>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</si>
  <si>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</si>
  <si>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</si>
  <si>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</si>
  <si>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</si>
  <si>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</si>
  <si>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</si>
  <si>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</si>
  <si>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</si>
  <si>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</si>
  <si>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</si>
  <si>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</si>
  <si>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</si>
  <si>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</si>
  <si>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</si>
  <si>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</si>
  <si>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</si>
  <si>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</si>
  <si>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</si>
  <si>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</si>
  <si>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</si>
  <si>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</si>
  <si>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</si>
  <si>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</si>
  <si>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</si>
  <si>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</si>
  <si>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</si>
  <si>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</si>
  <si>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</si>
  <si>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</si>
  <si>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</si>
  <si>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</si>
  <si>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</si>
  <si>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</si>
  <si>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</si>
  <si>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</si>
  <si>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</si>
  <si>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</si>
  <si>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</si>
  <si>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</si>
  <si>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</si>
  <si>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</si>
  <si>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</si>
  <si>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</si>
  <si>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</si>
  <si>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</si>
  <si>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</si>
  <si>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</si>
  <si>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</si>
  <si>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</si>
  <si>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</si>
  <si>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</si>
  <si>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</si>
  <si>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</si>
  <si>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</si>
  <si>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</si>
  <si>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</si>
  <si>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</si>
  <si>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</si>
  <si>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</si>
  <si>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</si>
  <si>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</si>
  <si>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</si>
  <si>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</si>
  <si>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</si>
  <si>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</si>
  <si>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</si>
  <si>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</si>
  <si>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</si>
  <si>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</si>
  <si>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</si>
  <si>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</si>
  <si>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</si>
  <si>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</si>
  <si>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</si>
  <si>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</si>
  <si>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</si>
  <si>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</si>
  <si>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</si>
  <si>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</si>
  <si>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</si>
  <si>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</si>
  <si>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</si>
  <si>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</si>
  <si>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</si>
  <si>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</si>
  <si>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</si>
  <si>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</si>
  <si>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</si>
  <si>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</si>
  <si>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</si>
  <si>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</si>
  <si>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</si>
  <si>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</si>
  <si>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</si>
  <si>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</si>
  <si>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</si>
  <si>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</si>
  <si>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</si>
  <si>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</si>
  <si>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</si>
  <si>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</si>
  <si>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</si>
  <si>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</si>
  <si>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</si>
  <si>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</si>
  <si>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</si>
  <si>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</si>
  <si>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</si>
  <si>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</si>
  <si>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</si>
  <si>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</si>
  <si>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</si>
  <si>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</si>
  <si>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</si>
  <si>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</si>
  <si>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</si>
  <si>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</si>
  <si>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</si>
  <si>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</si>
  <si>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</si>
  <si>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</si>
  <si>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</si>
  <si>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</si>
  <si>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</si>
  <si>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</si>
  <si>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</si>
  <si>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</si>
  <si>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</si>
  <si>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</si>
  <si>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</si>
  <si>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</si>
  <si>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</si>
  <si>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</si>
  <si>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</si>
  <si>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</si>
  <si>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</si>
  <si>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</si>
  <si>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</si>
  <si>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</si>
  <si>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</si>
  <si>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</si>
  <si>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</si>
  <si>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</si>
  <si>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</si>
  <si>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</si>
  <si>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</si>
  <si>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</si>
  <si>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</si>
  <si>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</si>
  <si>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</si>
  <si>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</si>
  <si>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</si>
  <si>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</si>
  <si>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</si>
  <si>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</si>
  <si>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</si>
  <si>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</si>
  <si>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</si>
  <si>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</si>
  <si>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</si>
  <si>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</si>
  <si>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</si>
  <si>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</si>
  <si>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</si>
  <si>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</si>
  <si>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</si>
  <si>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</si>
  <si>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</si>
  <si>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</si>
  <si>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</si>
  <si>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</si>
  <si>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</si>
  <si>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</si>
  <si>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</si>
  <si>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</si>
  <si>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</si>
  <si>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</si>
  <si>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</si>
  <si>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</si>
  <si>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</si>
  <si>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</si>
  <si>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</si>
  <si>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</si>
  <si>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</si>
  <si>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</si>
  <si>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</si>
  <si>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</si>
  <si>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</si>
  <si>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</si>
  <si>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</si>
  <si>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</si>
  <si>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</si>
  <si>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</si>
  <si>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</si>
  <si>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</si>
  <si>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</si>
  <si>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</si>
  <si>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</si>
  <si>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</si>
  <si>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</si>
  <si>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</si>
  <si>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</si>
  <si>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</si>
  <si>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</si>
  <si>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</si>
  <si>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</si>
  <si>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</si>
  <si>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</si>
  <si>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</si>
  <si>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</si>
  <si>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</si>
  <si>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</si>
  <si>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</si>
  <si>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</si>
  <si>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</si>
  <si>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</si>
  <si>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</si>
  <si>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</si>
  <si>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</si>
  <si>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</si>
  <si>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</si>
  <si>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</si>
  <si>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</si>
  <si>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</si>
  <si>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</si>
  <si>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</si>
  <si>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</si>
  <si>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</si>
  <si>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</si>
  <si>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</si>
  <si>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</si>
  <si>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</si>
  <si>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</si>
  <si>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</si>
  <si>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</si>
  <si>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</si>
  <si>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</si>
  <si>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</si>
  <si>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</si>
  <si>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</si>
  <si>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</si>
  <si>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</si>
  <si>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</si>
  <si>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</si>
  <si>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</si>
  <si>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</si>
  <si>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</si>
  <si>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</si>
  <si>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</si>
  <si>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</si>
  <si>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</si>
  <si>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</si>
  <si>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</si>
  <si>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</si>
  <si>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</si>
  <si>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</si>
  <si>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</si>
  <si>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</si>
  <si>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</si>
  <si>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</si>
  <si>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</si>
  <si>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</si>
  <si>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</si>
  <si>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</si>
  <si>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</si>
  <si>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</si>
  <si>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</si>
  <si>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</si>
  <si>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</si>
  <si>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</si>
  <si>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</si>
  <si>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</si>
  <si>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</si>
  <si>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</si>
  <si>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</si>
  <si>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</si>
  <si>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</si>
  <si>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</si>
  <si>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</si>
  <si>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</si>
  <si>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</si>
  <si>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</si>
  <si>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</si>
  <si>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</si>
  <si>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</si>
  <si>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</si>
  <si>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</si>
  <si>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</si>
  <si>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</si>
  <si>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</si>
  <si>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</si>
  <si>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</si>
  <si>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</si>
  <si>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</si>
  <si>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</si>
  <si>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</si>
  <si>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</si>
  <si>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</si>
  <si>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</si>
  <si>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</si>
  <si>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</si>
  <si>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</si>
  <si>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</si>
  <si>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</si>
  <si>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</si>
  <si>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</si>
  <si>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</si>
  <si>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</si>
  <si>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</si>
  <si>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</si>
  <si>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</si>
  <si>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</si>
  <si>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</si>
  <si>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</si>
  <si>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</si>
  <si>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</si>
  <si>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</si>
  <si>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</si>
  <si>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</si>
  <si>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</si>
  <si>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</si>
  <si>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</si>
  <si>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</si>
  <si>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</si>
  <si>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</si>
  <si>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</si>
  <si>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</si>
  <si>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</si>
  <si>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</si>
  <si>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</si>
  <si>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</si>
  <si>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</si>
  <si>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</si>
  <si>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</si>
  <si>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</si>
  <si>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</si>
  <si>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</si>
  <si>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</si>
  <si>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</si>
  <si>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</si>
  <si>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</si>
  <si>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</si>
  <si>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</si>
  <si>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</si>
  <si>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</si>
  <si>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</si>
  <si>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</si>
  <si>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</si>
  <si>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</si>
  <si>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</si>
  <si>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</si>
  <si>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</si>
  <si>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</si>
  <si>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</si>
  <si>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</si>
  <si>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</si>
  <si>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</si>
  <si>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</si>
  <si>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</si>
  <si>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</si>
  <si>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</si>
  <si>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</si>
  <si>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</si>
  <si>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</si>
  <si>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</si>
  <si>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</si>
  <si>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</si>
  <si>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</si>
  <si>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</si>
  <si>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</si>
  <si>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</si>
  <si>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</si>
  <si>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</si>
  <si>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</si>
  <si>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</si>
  <si>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</si>
  <si>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</si>
  <si>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</si>
  <si>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</si>
  <si>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</si>
  <si>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</si>
  <si>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</si>
  <si>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</si>
  <si>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</si>
  <si>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</si>
  <si>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</si>
  <si>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</si>
  <si>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</si>
  <si>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</si>
  <si>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</si>
  <si>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</si>
  <si>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</si>
  <si>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</si>
  <si>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</si>
  <si>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</si>
  <si>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</si>
  <si>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</si>
  <si>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</si>
  <si>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</si>
  <si>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</si>
  <si>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</si>
  <si>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</si>
  <si>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</si>
  <si>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</si>
  <si>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</si>
  <si>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</si>
  <si>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</si>
  <si>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</si>
  <si>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</si>
  <si>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</si>
  <si>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</si>
  <si>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</si>
  <si>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</si>
  <si>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</si>
  <si>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</si>
  <si>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</si>
  <si>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</si>
  <si>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</si>
  <si>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</si>
  <si>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</si>
  <si>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</si>
  <si>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</si>
  <si>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</si>
  <si>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</si>
  <si>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</si>
  <si>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</si>
  <si>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</si>
  <si>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</si>
  <si>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</si>
  <si>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</si>
  <si>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</si>
  <si>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</si>
  <si>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</si>
  <si>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</si>
  <si>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</si>
  <si>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</si>
  <si>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</si>
  <si>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</si>
  <si>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</si>
  <si>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</si>
  <si>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</si>
  <si>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</si>
  <si>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</si>
  <si>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</si>
  <si>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</si>
  <si>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</si>
  <si>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</si>
  <si>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</si>
  <si>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</si>
  <si>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</si>
  <si>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</si>
  <si>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</si>
  <si>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</si>
  <si>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</si>
  <si>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</si>
  <si>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</si>
  <si>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</si>
  <si>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</si>
  <si>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</si>
  <si>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</si>
  <si>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</si>
  <si>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</si>
  <si>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</si>
  <si>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</si>
  <si>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</si>
  <si>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</si>
  <si>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</si>
  <si>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</si>
  <si>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</si>
  <si>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</si>
  <si>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</si>
  <si>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</si>
  <si>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</si>
  <si>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</si>
  <si>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</si>
  <si>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</si>
  <si>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</si>
  <si>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</si>
  <si>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</si>
  <si>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</si>
  <si>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</si>
  <si>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</si>
  <si>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</si>
  <si>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</si>
  <si>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</si>
  <si>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</si>
  <si>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</si>
  <si>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</si>
  <si>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</si>
  <si>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</si>
  <si>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</si>
  <si>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</si>
  <si>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</si>
  <si>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</si>
  <si>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</si>
  <si>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</si>
  <si>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</si>
  <si>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</si>
  <si>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</si>
  <si>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</si>
  <si>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</si>
  <si>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</si>
  <si>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</si>
  <si>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</si>
  <si>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</si>
  <si>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</si>
  <si>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</si>
  <si>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</si>
  <si>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</si>
  <si>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</si>
  <si>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</si>
  <si>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</si>
  <si>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</si>
  <si>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</si>
  <si>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</si>
  <si>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</si>
  <si>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</si>
  <si>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</si>
  <si>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</si>
  <si>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</si>
  <si>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</si>
  <si>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</si>
  <si>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</si>
  <si>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</si>
  <si>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</si>
  <si>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</si>
  <si>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</si>
  <si>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</si>
  <si>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</si>
  <si>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</si>
  <si>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</si>
  <si>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</si>
  <si>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</si>
  <si>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</si>
  <si>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</si>
  <si>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</si>
  <si>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</si>
  <si>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</si>
  <si>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</si>
  <si>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</si>
  <si>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</si>
  <si>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</si>
  <si>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</si>
  <si>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</si>
  <si>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</si>
  <si>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</si>
  <si>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</si>
  <si>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</si>
  <si>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</si>
  <si>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</si>
  <si>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</si>
  <si>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</si>
  <si>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</si>
  <si>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</si>
  <si>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</si>
  <si>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</si>
  <si>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</si>
  <si>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</si>
  <si>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</si>
  <si>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</si>
  <si>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</si>
  <si>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</si>
  <si>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</si>
  <si>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</si>
  <si>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</si>
  <si>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</si>
  <si>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</si>
  <si>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</si>
  <si>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</si>
  <si>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</si>
  <si>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</si>
  <si>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</si>
  <si>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</si>
  <si>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</si>
  <si>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</si>
  <si>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</si>
  <si>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</si>
  <si>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</si>
  <si>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</si>
  <si>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</si>
  <si>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</si>
  <si>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</si>
  <si>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</si>
  <si>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</si>
  <si>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</si>
  <si>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</si>
  <si>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</si>
  <si>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</si>
  <si>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</si>
  <si>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</si>
  <si>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</si>
  <si>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</si>
  <si>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</si>
  <si>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</si>
  <si>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</si>
  <si>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</si>
  <si>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</si>
  <si>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</si>
  <si>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</si>
  <si>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</si>
  <si>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</si>
  <si>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</si>
  <si>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</si>
  <si>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</si>
  <si>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</si>
  <si>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</si>
  <si>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</si>
  <si>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</si>
  <si>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</si>
  <si>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</si>
  <si>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</si>
  <si>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</si>
  <si>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</si>
  <si>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</si>
  <si>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</si>
  <si>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</si>
  <si>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</si>
  <si>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</si>
  <si>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</si>
  <si>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</si>
  <si>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</si>
  <si>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</si>
  <si>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</si>
  <si>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</si>
  <si>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</si>
  <si>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</si>
  <si>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</si>
  <si>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</si>
  <si>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</si>
  <si>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</si>
  <si>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</si>
  <si>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</si>
  <si>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</si>
  <si>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</si>
  <si>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</si>
  <si>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</si>
  <si>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</si>
  <si>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</si>
  <si>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</si>
  <si>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</si>
  <si>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</si>
  <si>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</si>
  <si>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</si>
  <si>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</si>
  <si>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</si>
  <si>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</si>
  <si>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</si>
  <si>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</si>
  <si>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</si>
  <si>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</si>
  <si>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</si>
  <si>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</si>
  <si>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</si>
  <si>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</si>
  <si>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</si>
  <si>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</si>
  <si>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</si>
  <si>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</si>
  <si>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</si>
  <si>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</si>
  <si>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</si>
  <si>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</si>
  <si>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</si>
  <si>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</si>
  <si>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</si>
  <si>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</si>
  <si>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</si>
  <si>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</si>
  <si>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</si>
  <si>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</si>
  <si>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</si>
  <si>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</si>
  <si>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</si>
  <si>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</si>
  <si>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</si>
  <si>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</si>
  <si>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</si>
  <si>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</si>
  <si>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</si>
  <si>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</si>
  <si>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</si>
  <si>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</si>
  <si>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</si>
  <si>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</si>
  <si>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</si>
  <si>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</si>
  <si>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</si>
  <si>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</si>
  <si>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</si>
  <si>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</si>
  <si>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</si>
  <si>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</si>
  <si>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</si>
  <si>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</si>
  <si>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</si>
  <si>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</si>
  <si>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</si>
  <si>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</si>
  <si>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</si>
  <si>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</si>
  <si>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</si>
  <si>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</si>
  <si>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</si>
  <si>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</si>
  <si>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</si>
  <si>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</si>
  <si>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</si>
  <si>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</si>
  <si>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</si>
  <si>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</si>
  <si>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</si>
  <si>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</si>
  <si>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</si>
  <si>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</si>
  <si>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</si>
  <si>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</si>
  <si>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</si>
  <si>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</si>
  <si>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</si>
  <si>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</si>
  <si>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</si>
  <si>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</si>
  <si>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</si>
  <si>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</si>
  <si>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</si>
  <si>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</si>
  <si>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</si>
  <si>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</si>
  <si>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</si>
  <si>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</si>
  <si>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</si>
  <si>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</si>
  <si>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</si>
  <si>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</si>
  <si>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</si>
  <si>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</si>
  <si>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</si>
  <si>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</si>
  <si>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</si>
  <si>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</si>
  <si>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</si>
  <si>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</si>
  <si>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</si>
  <si>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</si>
  <si>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</si>
  <si>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</si>
  <si>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</si>
  <si>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</si>
  <si>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</si>
  <si>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</si>
  <si>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</si>
  <si>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</si>
  <si>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</si>
  <si>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</si>
  <si>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</si>
  <si>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</si>
  <si>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</si>
  <si>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</si>
  <si>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</si>
  <si>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</si>
  <si>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</si>
  <si>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</si>
  <si>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</si>
  <si>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</si>
  <si>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</si>
  <si>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</si>
  <si>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</si>
  <si>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</si>
  <si>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</si>
  <si>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</si>
  <si>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</si>
  <si>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</si>
  <si>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</si>
  <si>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</si>
  <si>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</si>
  <si>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</si>
  <si>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</si>
  <si>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</si>
  <si>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</si>
  <si>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</si>
  <si>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</si>
  <si>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</si>
  <si>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</si>
  <si>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</si>
  <si>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</si>
  <si>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</si>
  <si>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</si>
  <si>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</si>
  <si>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</si>
  <si>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</si>
  <si>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</si>
  <si>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</si>
  <si>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</si>
  <si>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</si>
  <si>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</si>
  <si>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</si>
  <si>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</si>
  <si>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</si>
  <si>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</si>
  <si>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</si>
  <si>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</si>
  <si>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</si>
  <si>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</si>
  <si>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</si>
  <si>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</si>
  <si>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</si>
  <si>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</si>
  <si>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</si>
  <si>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</si>
  <si>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</si>
  <si>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</si>
  <si>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</si>
  <si>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</si>
  <si>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</si>
  <si>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</si>
  <si>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</si>
  <si>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</si>
  <si>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</si>
  <si>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</si>
  <si>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</si>
  <si>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</si>
  <si>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</si>
  <si>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</si>
  <si>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</si>
  <si>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</si>
  <si>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</si>
  <si>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</si>
  <si>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</si>
  <si>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</si>
  <si>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</si>
  <si>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</si>
  <si>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</si>
  <si>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</si>
  <si>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</si>
  <si>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</si>
  <si>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</si>
  <si>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</si>
  <si>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</si>
  <si>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</si>
  <si>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</si>
  <si>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</si>
  <si>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</si>
  <si>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</si>
  <si>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</si>
  <si>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</si>
  <si>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</si>
  <si>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</si>
  <si>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</si>
  <si>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</si>
  <si>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</si>
  <si>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</si>
  <si>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</si>
  <si>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</si>
  <si>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</si>
  <si>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</si>
  <si>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</si>
  <si>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</si>
  <si>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</si>
  <si>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</si>
  <si>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</si>
  <si>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</si>
  <si>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</si>
  <si>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</si>
  <si>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</si>
  <si>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</si>
  <si>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</si>
  <si>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</si>
  <si>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</si>
  <si>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</si>
  <si>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</si>
  <si>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</si>
  <si>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</si>
  <si>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</si>
  <si>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</si>
  <si>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</si>
  <si>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</si>
  <si>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</si>
  <si>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</si>
  <si>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</si>
  <si>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</si>
  <si>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</si>
  <si>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</si>
  <si>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</si>
  <si>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</si>
  <si>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</si>
  <si>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</si>
  <si>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</si>
  <si>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</si>
  <si>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</si>
  <si>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</si>
  <si>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</si>
  <si>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</si>
  <si>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</si>
  <si>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</si>
  <si>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</si>
  <si>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</si>
  <si>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</si>
  <si>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</si>
  <si>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</si>
  <si>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</si>
  <si>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</si>
  <si>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</si>
  <si>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</si>
  <si>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</si>
  <si>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</si>
  <si>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</si>
  <si>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</si>
  <si>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</si>
  <si>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</si>
  <si>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</si>
  <si>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</si>
  <si>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</si>
  <si>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</si>
  <si>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</si>
  <si>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</si>
  <si>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</si>
  <si>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</si>
  <si>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</si>
  <si>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</si>
  <si>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</si>
  <si>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</si>
  <si>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</si>
  <si>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</si>
  <si>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</si>
  <si>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</si>
  <si>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</si>
  <si>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</si>
  <si>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</si>
  <si>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</si>
  <si>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</si>
  <si>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</si>
  <si>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</si>
  <si>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</si>
  <si>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</si>
  <si>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</si>
  <si>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</si>
  <si>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</si>
  <si>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</si>
  <si>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</si>
  <si>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</si>
  <si>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</si>
  <si>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</si>
  <si>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</si>
  <si>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</si>
  <si>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</si>
  <si>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</si>
  <si>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</si>
  <si>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</si>
  <si>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</si>
  <si>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</si>
  <si>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</si>
  <si>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</si>
  <si>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</si>
  <si>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</si>
  <si>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</si>
  <si>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</si>
  <si>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</si>
  <si>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</si>
  <si>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</si>
  <si>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</si>
  <si>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</si>
  <si>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</si>
  <si>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</si>
  <si>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</si>
  <si>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</si>
  <si>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</si>
  <si>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</si>
  <si>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</si>
  <si>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</si>
  <si>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</si>
  <si>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</si>
  <si>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</si>
  <si>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</si>
  <si>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</si>
  <si>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</si>
  <si>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</si>
  <si>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</si>
  <si>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</si>
  <si>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</si>
  <si>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</si>
  <si>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</si>
  <si>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</si>
  <si>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</si>
  <si>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</si>
  <si>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</si>
  <si>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</si>
  <si>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</si>
  <si>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</si>
  <si>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</si>
  <si>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</si>
  <si>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</si>
  <si>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</si>
  <si>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</si>
  <si>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</si>
  <si>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</si>
  <si>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</si>
  <si>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</si>
  <si>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</si>
  <si>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</si>
  <si>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</si>
  <si>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</si>
  <si>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</si>
  <si>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</si>
  <si>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</si>
  <si>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</si>
  <si>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</si>
  <si>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</si>
  <si>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</si>
  <si>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</si>
  <si>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</si>
  <si>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</si>
  <si>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</si>
  <si>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</si>
  <si>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</si>
  <si>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</si>
  <si>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</si>
  <si>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</si>
  <si>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</si>
  <si>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</si>
  <si>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</si>
  <si>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</si>
  <si>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</si>
  <si>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</si>
  <si>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</si>
  <si>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</si>
  <si>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</si>
  <si>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</si>
  <si>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</si>
  <si>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</si>
  <si>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</si>
  <si>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</si>
  <si>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</si>
  <si>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</si>
  <si>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</si>
  <si>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</si>
  <si>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</si>
  <si>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</si>
  <si>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</si>
  <si>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</si>
  <si>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</si>
  <si>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</si>
  <si>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</si>
  <si>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</si>
  <si>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</si>
  <si>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</si>
  <si>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</si>
  <si>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</si>
  <si>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</si>
  <si>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</si>
  <si>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</si>
  <si>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</si>
  <si>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</si>
  <si>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</si>
  <si>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</si>
  <si>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</si>
  <si>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</si>
  <si>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</si>
  <si>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</si>
  <si>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</si>
  <si>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</si>
  <si>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</si>
  <si>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</si>
  <si>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</si>
  <si>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</si>
  <si>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</si>
  <si>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</si>
  <si>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</si>
  <si>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</si>
  <si>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</si>
  <si>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</si>
  <si>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</si>
  <si>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</si>
  <si>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</si>
  <si>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</si>
  <si>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</si>
  <si>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</si>
  <si>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</si>
  <si>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</si>
  <si>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</si>
  <si>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</si>
  <si>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</si>
  <si>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</si>
  <si>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</si>
  <si>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</si>
  <si>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</si>
  <si>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</si>
  <si>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</si>
  <si>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</si>
  <si>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</si>
  <si>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</si>
  <si>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</si>
  <si>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</si>
  <si>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</si>
  <si>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</si>
  <si>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</si>
  <si>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</si>
  <si>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</si>
  <si>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</si>
  <si>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</si>
  <si>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</si>
  <si>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</si>
  <si>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</si>
  <si>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</si>
  <si>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</si>
  <si>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</si>
  <si>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</si>
  <si>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</si>
  <si>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</si>
  <si>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</si>
  <si>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</si>
  <si>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</si>
  <si>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</si>
  <si>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</si>
  <si>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</si>
  <si>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</si>
  <si>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</si>
  <si>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</si>
  <si>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</si>
  <si>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</si>
  <si>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</si>
  <si>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</si>
  <si>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</si>
  <si>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</si>
  <si>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</si>
  <si>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</si>
  <si>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</si>
  <si>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</si>
  <si>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</si>
  <si>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</si>
  <si>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</si>
  <si>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</si>
  <si>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</si>
  <si>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</si>
  <si>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</si>
  <si>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</si>
  <si>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</si>
  <si>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</si>
  <si>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</si>
  <si>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</si>
  <si>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</si>
  <si>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</si>
  <si>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</si>
  <si>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</si>
  <si>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</si>
  <si>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</si>
  <si>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</si>
  <si>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</si>
  <si>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</si>
  <si>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</si>
  <si>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</si>
  <si>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</si>
  <si>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</si>
  <si>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</si>
  <si>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</si>
  <si>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</si>
  <si>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</si>
  <si>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</si>
  <si>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</si>
  <si>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</si>
  <si>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</si>
  <si>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</si>
  <si>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</si>
  <si>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</si>
  <si>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</si>
  <si>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</si>
  <si>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</si>
  <si>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</si>
  <si>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</si>
  <si>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</si>
  <si>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</si>
  <si>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</si>
  <si>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</si>
  <si>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</si>
  <si>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</si>
  <si>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</si>
  <si>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</si>
  <si>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</si>
  <si>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</si>
  <si>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</si>
  <si>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</si>
  <si>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</si>
  <si>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</si>
  <si>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</si>
  <si>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</si>
  <si>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</si>
  <si>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</si>
  <si>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</si>
  <si>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</si>
  <si>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</si>
  <si>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</si>
  <si>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</si>
  <si>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</si>
  <si>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</si>
  <si>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</si>
  <si>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</si>
  <si>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</si>
  <si>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</si>
  <si>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</si>
  <si>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</si>
  <si>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</si>
  <si>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</si>
  <si>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</si>
  <si>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</si>
  <si>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</si>
  <si>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</si>
  <si>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</si>
  <si>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</si>
  <si>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</si>
  <si>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</si>
  <si>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</si>
  <si>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</si>
  <si>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</si>
  <si>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</si>
  <si>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</si>
  <si>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</si>
  <si>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</si>
  <si>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</si>
  <si>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</si>
  <si>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</si>
  <si>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</si>
  <si>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</si>
  <si>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</si>
  <si>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</si>
  <si>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</si>
  <si>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</si>
  <si>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</si>
  <si>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</si>
  <si>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</si>
  <si>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</si>
  <si>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</si>
  <si>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</si>
  <si>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</si>
  <si>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</si>
  <si>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</si>
  <si>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</si>
  <si>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</si>
  <si>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</si>
  <si>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</si>
  <si>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</si>
  <si>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</si>
  <si>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</si>
  <si>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</si>
  <si>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</si>
  <si>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</si>
  <si>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</si>
  <si>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</si>
  <si>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</si>
  <si>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</si>
  <si>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</si>
  <si>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</si>
  <si>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</si>
  <si>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</si>
  <si>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</si>
  <si>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</si>
  <si>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</si>
  <si>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</si>
  <si>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</si>
  <si>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</si>
  <si>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</si>
  <si>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</si>
  <si>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</si>
  <si>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</si>
  <si>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</si>
  <si>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</si>
  <si>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</si>
  <si>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</si>
  <si>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</si>
  <si>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</si>
  <si>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</si>
  <si>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</si>
  <si>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</si>
  <si>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</si>
  <si>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</si>
  <si>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</si>
  <si>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</si>
  <si>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</si>
  <si>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</si>
  <si>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</si>
  <si>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</si>
  <si>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</si>
  <si>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</si>
  <si>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</si>
  <si>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</si>
  <si>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</si>
  <si>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</si>
  <si>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</si>
  <si>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</si>
  <si>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</si>
  <si>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</si>
  <si>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</si>
  <si>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</si>
  <si>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</si>
  <si>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</si>
  <si>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</si>
  <si>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</si>
  <si>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</si>
  <si>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</si>
  <si>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</si>
  <si>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</si>
  <si>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</si>
  <si>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</si>
  <si>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</si>
  <si>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</si>
  <si>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</si>
  <si>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</si>
  <si>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</si>
  <si>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</si>
  <si>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</si>
  <si>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</si>
  <si>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</si>
  <si>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</si>
  <si>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</si>
  <si>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</si>
  <si>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</si>
  <si>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</si>
  <si>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</si>
  <si>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</si>
  <si>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</si>
  <si>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</si>
  <si>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</si>
  <si>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</si>
  <si>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</si>
  <si>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</si>
  <si>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</si>
  <si>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</si>
  <si>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</si>
  <si>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</si>
  <si>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</si>
  <si>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</si>
  <si>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</si>
  <si>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</si>
  <si>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</si>
  <si>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</si>
  <si>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</si>
  <si>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</si>
  <si>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</si>
  <si>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</si>
  <si>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</si>
  <si>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</si>
  <si>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</si>
  <si>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</si>
  <si>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</si>
  <si>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</si>
  <si>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</si>
  <si>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</si>
  <si>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</si>
  <si>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</si>
  <si>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</si>
  <si>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</si>
  <si>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</si>
  <si>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</si>
  <si>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</si>
  <si>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</si>
  <si>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</si>
  <si>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</si>
  <si>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</si>
  <si>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</si>
  <si>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</si>
  <si>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</si>
  <si>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</si>
  <si>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</si>
  <si>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</si>
  <si>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</si>
  <si>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</si>
  <si>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</si>
  <si>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</si>
  <si>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</si>
  <si>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</si>
  <si>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</si>
  <si>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</si>
  <si>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</si>
  <si>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</si>
  <si>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</si>
  <si>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</si>
  <si>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</si>
  <si>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</si>
  <si>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</si>
  <si>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</si>
  <si>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</si>
  <si>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</si>
  <si>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</si>
  <si>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</si>
  <si>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</si>
  <si>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</si>
  <si>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</si>
  <si>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</si>
  <si>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</si>
  <si>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</si>
  <si>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</si>
  <si>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</si>
  <si>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</si>
  <si>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</si>
  <si>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</si>
  <si>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</si>
  <si>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</si>
  <si>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</si>
  <si>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</si>
  <si>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</si>
  <si>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</si>
  <si>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</si>
  <si>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</si>
  <si>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</si>
  <si>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</si>
  <si>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</si>
  <si>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</si>
  <si>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</si>
  <si>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</si>
  <si>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</si>
  <si>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</si>
  <si>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</si>
  <si>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</si>
  <si>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</si>
  <si>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</si>
  <si>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</si>
  <si>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</si>
  <si>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</si>
  <si>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</si>
  <si>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</si>
  <si>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</si>
  <si>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</si>
  <si>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</si>
  <si>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</si>
  <si>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</si>
  <si>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</si>
  <si>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</si>
  <si>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</si>
  <si>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</si>
  <si>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</si>
  <si>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</si>
  <si>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</si>
  <si>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</si>
  <si>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</si>
  <si>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</si>
  <si>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</si>
  <si>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</si>
  <si>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</si>
  <si>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</si>
  <si>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</si>
  <si>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</si>
  <si>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</si>
  <si>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</si>
  <si>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</si>
  <si>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</si>
  <si>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</si>
  <si>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</si>
  <si>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</si>
  <si>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</si>
  <si>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</si>
  <si>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</si>
  <si>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</si>
  <si>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</si>
  <si>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</si>
  <si>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</si>
  <si>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</si>
  <si>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</si>
  <si>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</si>
  <si>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</si>
  <si>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</si>
  <si>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</si>
  <si>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</si>
  <si>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</si>
  <si>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</si>
  <si>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</si>
  <si>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</si>
  <si>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</si>
  <si>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</si>
  <si>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</si>
  <si>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</si>
  <si>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</si>
  <si>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</si>
  <si>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</si>
  <si>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</si>
  <si>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</si>
  <si>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</si>
  <si>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</si>
  <si>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</si>
  <si>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</si>
  <si>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</si>
  <si>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</si>
  <si>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</si>
  <si>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</si>
  <si>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</si>
  <si>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</si>
  <si>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</si>
  <si>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</si>
  <si>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</si>
  <si>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</si>
  <si>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</si>
  <si>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</si>
  <si>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</si>
  <si>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</si>
  <si>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</si>
  <si>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</si>
  <si>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</si>
  <si>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</si>
  <si>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</si>
  <si>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</si>
  <si>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</si>
  <si>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</si>
  <si>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</si>
  <si>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</si>
  <si>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</si>
  <si>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</si>
  <si>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</si>
  <si>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</si>
  <si>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</si>
  <si>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</si>
  <si>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</si>
  <si>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</si>
  <si>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</si>
  <si>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</si>
  <si>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</si>
  <si>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</si>
  <si>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</si>
  <si>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</si>
  <si>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</si>
  <si>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</si>
  <si>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</si>
  <si>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</si>
  <si>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</si>
  <si>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</si>
  <si>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</si>
  <si>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</si>
  <si>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</si>
  <si>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</si>
  <si>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</si>
  <si>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</si>
  <si>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</si>
  <si>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</si>
  <si>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</si>
  <si>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</si>
  <si>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</si>
  <si>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</si>
  <si>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</si>
  <si>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</si>
  <si>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</si>
  <si>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</si>
  <si>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</si>
  <si>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</si>
  <si>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</si>
  <si>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</si>
  <si>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</si>
  <si>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</si>
  <si>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</si>
  <si>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</si>
  <si>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</si>
  <si>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</si>
  <si>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</si>
  <si>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</si>
  <si>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</si>
  <si>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</si>
  <si>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</si>
  <si>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</si>
  <si>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</si>
  <si>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</si>
  <si>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</si>
  <si>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</si>
  <si>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</si>
  <si>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</si>
  <si>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</si>
  <si>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</si>
  <si>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</si>
  <si>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</si>
  <si>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</si>
  <si>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</si>
  <si>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</si>
  <si>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</si>
  <si>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</si>
  <si>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</si>
  <si>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</si>
  <si>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</si>
  <si>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</si>
  <si>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</si>
  <si>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</si>
  <si>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</si>
  <si>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</si>
  <si>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</si>
  <si>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</si>
  <si>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</si>
  <si>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</si>
  <si>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</si>
  <si>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</si>
  <si>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</si>
  <si>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</si>
  <si>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</si>
  <si>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</si>
  <si>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</si>
  <si>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</si>
  <si>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</si>
  <si>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</si>
  <si>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</si>
  <si>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</si>
  <si>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</si>
  <si>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</si>
  <si>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</si>
  <si>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</si>
  <si>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</si>
  <si>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</si>
  <si>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</si>
  <si>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</si>
  <si>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</si>
  <si>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</si>
  <si>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</si>
  <si>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</si>
  <si>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</si>
  <si>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</si>
  <si>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</si>
  <si>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</si>
  <si>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</si>
  <si>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</si>
  <si>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</si>
  <si>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</si>
  <si>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</si>
  <si>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</si>
  <si>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</si>
  <si>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</si>
  <si>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</si>
  <si>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</si>
  <si>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</si>
  <si>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</si>
  <si>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</si>
  <si>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</si>
  <si>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</si>
  <si>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</si>
  <si>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</si>
  <si>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</si>
  <si>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</si>
  <si>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</si>
  <si>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</si>
  <si>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</si>
  <si>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</si>
  <si>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</si>
  <si>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</si>
  <si>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</si>
  <si>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</si>
  <si>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</si>
  <si>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</si>
  <si>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</si>
  <si>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</si>
  <si>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</si>
  <si>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</si>
  <si>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</si>
  <si>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</si>
  <si>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</si>
  <si>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</si>
  <si>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</si>
  <si>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</si>
  <si>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</si>
  <si>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</si>
  <si>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</si>
  <si>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</si>
  <si>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</si>
  <si>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</si>
  <si>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</si>
  <si>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</si>
  <si>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</si>
  <si>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</si>
  <si>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</si>
  <si>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</si>
  <si>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</si>
  <si>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</si>
  <si>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</si>
  <si>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</si>
  <si>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</si>
  <si>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</si>
  <si>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</si>
  <si>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</si>
  <si>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</si>
  <si>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</si>
  <si>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</si>
  <si>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</si>
  <si>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</si>
  <si>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</si>
  <si>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</si>
  <si>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</si>
  <si>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</si>
  <si>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</si>
  <si>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</si>
  <si>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</si>
  <si>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</si>
  <si>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</si>
  <si>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</si>
  <si>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</si>
  <si>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</si>
  <si>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</si>
  <si>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</si>
  <si>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</si>
  <si>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</si>
  <si>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</si>
  <si>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</si>
  <si>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</si>
  <si>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</si>
  <si>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</si>
  <si>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</si>
  <si>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</si>
  <si>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</si>
  <si>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</si>
  <si>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</si>
  <si>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</si>
  <si>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</si>
  <si>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</si>
  <si>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</si>
  <si>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</si>
  <si>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</si>
  <si>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</si>
  <si>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</si>
  <si>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</si>
  <si>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</si>
  <si>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</si>
  <si>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</si>
  <si>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</si>
  <si>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</si>
  <si>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</si>
  <si>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</si>
  <si>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</si>
  <si>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</si>
  <si>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</si>
  <si>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</si>
  <si>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</si>
  <si>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</si>
  <si>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</si>
  <si>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</si>
  <si>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</si>
  <si>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</si>
  <si>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</si>
  <si>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</si>
  <si>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</si>
  <si>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</si>
  <si>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</si>
  <si>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</si>
  <si>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</si>
  <si>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</si>
  <si>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</si>
  <si>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</si>
  <si>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</si>
  <si>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</si>
  <si>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</si>
  <si>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</si>
  <si>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</si>
  <si>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</si>
  <si>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</si>
  <si>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</si>
  <si>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</si>
  <si>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</si>
  <si>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</si>
  <si>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</si>
  <si>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</si>
  <si>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</si>
  <si>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</si>
  <si>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</si>
  <si>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</si>
  <si>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</si>
  <si>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</si>
  <si>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</si>
  <si>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</si>
  <si>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</si>
  <si>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</si>
  <si>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</si>
  <si>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</si>
  <si>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</si>
  <si>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</si>
  <si>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</si>
  <si>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</si>
  <si>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</si>
  <si>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</si>
  <si>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</si>
  <si>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</si>
  <si>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</si>
  <si>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</si>
  <si>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</si>
  <si>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</si>
  <si>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</si>
  <si>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</si>
  <si>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</si>
  <si>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</si>
  <si>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</si>
  <si>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</si>
  <si>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</si>
  <si>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</si>
  <si>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</si>
  <si>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</si>
  <si>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</si>
  <si>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</si>
  <si>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</si>
  <si>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</si>
  <si>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</si>
  <si>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</si>
  <si>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</si>
  <si>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</si>
  <si>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</si>
  <si>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</si>
  <si>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</si>
  <si>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</si>
  <si>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</si>
  <si>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</si>
  <si>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</si>
  <si>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</si>
  <si>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</si>
  <si>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</si>
  <si>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</si>
  <si>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</si>
  <si>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</si>
  <si>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</si>
  <si>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</si>
  <si>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</si>
  <si>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</si>
  <si>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</si>
  <si>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</si>
  <si>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</si>
  <si>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</si>
  <si>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</si>
  <si>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</si>
  <si>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</si>
  <si>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</si>
  <si>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</si>
  <si>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</si>
  <si>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</si>
  <si>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</si>
  <si>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</si>
  <si>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</si>
  <si>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</si>
  <si>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</si>
  <si>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</si>
  <si>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</si>
  <si>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</si>
  <si>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</si>
  <si>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</si>
  <si>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</si>
  <si>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</si>
  <si>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</si>
  <si>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</si>
  <si>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</si>
  <si>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</si>
  <si>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</si>
  <si>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</si>
  <si>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</si>
  <si>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</si>
  <si>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</si>
  <si>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</si>
  <si>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</si>
  <si>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</si>
  <si>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</si>
  <si>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</si>
  <si>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</si>
  <si>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</si>
  <si>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</si>
  <si>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</si>
  <si>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</si>
  <si>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</si>
  <si>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</si>
  <si>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</si>
  <si>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</si>
  <si>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</si>
  <si>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</si>
  <si>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</si>
  <si>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</si>
  <si>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</si>
  <si>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</si>
  <si>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</si>
  <si>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</si>
  <si>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</si>
  <si>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</si>
  <si>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</si>
  <si>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</si>
  <si>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</si>
  <si>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</si>
  <si>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</si>
  <si>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</si>
  <si>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</si>
  <si>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</si>
  <si>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</si>
  <si>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</si>
  <si>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</si>
  <si>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</si>
  <si>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</si>
  <si>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</si>
  <si>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</si>
  <si>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</si>
  <si>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</si>
  <si>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</si>
  <si>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</si>
  <si>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</si>
  <si>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</si>
  <si>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</si>
  <si>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</si>
  <si>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</si>
  <si>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</si>
  <si>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</si>
  <si>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</si>
  <si>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</si>
  <si>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</si>
  <si>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</si>
  <si>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</si>
  <si>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</si>
  <si>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</si>
  <si>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</si>
  <si>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</si>
  <si>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</si>
  <si>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</si>
  <si>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</si>
  <si>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</si>
  <si>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</si>
  <si>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</si>
  <si>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</si>
  <si>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</si>
  <si>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</si>
  <si>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</si>
  <si>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</si>
  <si>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</si>
  <si>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</si>
  <si>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</si>
  <si>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</si>
  <si>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</si>
  <si>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</si>
  <si>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</si>
  <si>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</si>
  <si>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</si>
  <si>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</si>
  <si>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</si>
  <si>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</si>
  <si>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</si>
  <si>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</si>
  <si>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</si>
  <si>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</si>
  <si>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</si>
  <si>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</si>
  <si>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</si>
  <si>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</si>
  <si>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</si>
  <si>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</si>
  <si>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</si>
  <si>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</si>
  <si>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</si>
  <si>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</si>
  <si>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</si>
  <si>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</si>
  <si>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</si>
  <si>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</si>
  <si>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</si>
  <si>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</si>
  <si>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</si>
  <si>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</si>
  <si>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</si>
  <si>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</si>
  <si>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</si>
  <si>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</si>
  <si>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</si>
  <si>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</si>
  <si>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</si>
  <si>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</si>
  <si>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</si>
  <si>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</si>
  <si>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</si>
  <si>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</si>
  <si>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</si>
  <si>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</si>
  <si>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</si>
  <si>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</si>
  <si>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</si>
  <si>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</si>
  <si>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</si>
  <si>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</si>
  <si>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</si>
  <si>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</si>
  <si>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</si>
  <si>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</si>
  <si>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</si>
  <si>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</si>
  <si>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</si>
  <si>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</si>
  <si>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</si>
  <si>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</si>
  <si>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</si>
  <si>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</si>
  <si>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</si>
  <si>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</si>
  <si>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</si>
  <si>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</si>
  <si>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</si>
  <si>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</si>
  <si>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</si>
  <si>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</si>
  <si>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</si>
  <si>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</si>
  <si>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</si>
  <si>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</si>
  <si>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</si>
  <si>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</si>
  <si>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</si>
  <si>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</si>
  <si>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</si>
  <si>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</si>
  <si>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</si>
  <si>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</si>
  <si>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</si>
  <si>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</si>
  <si>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</si>
  <si>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</si>
  <si>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</si>
  <si>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</si>
  <si>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</si>
  <si>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</si>
  <si>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</si>
  <si>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</si>
  <si>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</si>
  <si>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</si>
  <si>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</si>
  <si>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</si>
  <si>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</si>
  <si>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</si>
  <si>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</si>
  <si>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</si>
  <si>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</si>
  <si>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</si>
  <si>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</si>
  <si>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</si>
  <si>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</si>
  <si>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</si>
  <si>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</si>
  <si>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</si>
  <si>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</si>
  <si>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</si>
  <si>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</si>
  <si>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</si>
  <si>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</si>
  <si>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</si>
  <si>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</si>
  <si>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</si>
  <si>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</si>
  <si>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</si>
  <si>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</si>
  <si>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</si>
  <si>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</si>
  <si>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</si>
  <si>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</si>
  <si>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</si>
  <si>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</si>
  <si>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</si>
  <si>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</si>
  <si>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</si>
  <si>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</si>
  <si>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</si>
  <si>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</si>
  <si>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</si>
  <si>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</si>
  <si>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</si>
  <si>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</si>
  <si>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</si>
  <si>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</si>
  <si>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</si>
  <si>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</si>
  <si>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</si>
  <si>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</si>
  <si>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</si>
  <si>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</si>
  <si>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</si>
  <si>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</si>
  <si>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</si>
  <si>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</si>
  <si>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</si>
  <si>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</si>
  <si>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</si>
  <si>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</si>
  <si>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</si>
  <si>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</si>
  <si>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</si>
  <si>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</si>
  <si>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</si>
  <si>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</si>
  <si>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</si>
  <si>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</si>
  <si>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</si>
  <si>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</si>
  <si>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</si>
  <si>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</si>
  <si>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</si>
  <si>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</si>
  <si>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</si>
  <si>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</si>
  <si>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</si>
  <si>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</si>
  <si>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</si>
  <si>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</si>
  <si>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</si>
  <si>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</si>
  <si>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</si>
  <si>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</si>
  <si>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</si>
  <si>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</si>
  <si>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</si>
  <si>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</si>
  <si>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</si>
  <si>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</si>
  <si>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</si>
  <si>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</si>
  <si>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</si>
  <si>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</si>
  <si>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</si>
  <si>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</si>
  <si>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</si>
  <si>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</si>
  <si>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</si>
  <si>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</si>
  <si>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</si>
  <si>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</si>
  <si>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</si>
  <si>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</si>
  <si>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</si>
  <si>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</si>
  <si>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</si>
  <si>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</si>
  <si>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</si>
  <si>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</si>
  <si>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</si>
  <si>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</si>
  <si>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</si>
  <si>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</si>
  <si>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</si>
  <si>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</si>
  <si>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</si>
  <si>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</si>
  <si>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</si>
  <si>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</si>
  <si>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</si>
  <si>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</si>
  <si>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</si>
  <si>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</si>
  <si>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</si>
  <si>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</si>
  <si>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</si>
  <si>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</si>
  <si>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</si>
  <si>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</si>
  <si>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</si>
  <si>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</si>
  <si>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</si>
  <si>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</si>
  <si>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</si>
  <si>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</si>
  <si>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</si>
  <si>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</si>
  <si>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</si>
  <si>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</si>
  <si>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</si>
  <si>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</si>
  <si>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</si>
  <si>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</si>
  <si>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</si>
  <si>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</si>
  <si>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</si>
  <si>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</si>
  <si>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</si>
  <si>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</si>
  <si>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</si>
  <si>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</si>
  <si>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</si>
  <si>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</si>
  <si>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</si>
  <si>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</si>
  <si>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</si>
  <si>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</si>
  <si>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</si>
  <si>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</si>
  <si>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</si>
  <si>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</si>
  <si>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</si>
  <si>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</si>
  <si>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</si>
  <si>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</si>
  <si>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</si>
  <si>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</si>
  <si>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</si>
  <si>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</si>
  <si>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</si>
  <si>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</si>
  <si>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</si>
  <si>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</si>
  <si>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</si>
  <si>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</si>
  <si>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</si>
  <si>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</si>
  <si>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</si>
  <si>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</si>
  <si>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</si>
  <si>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</si>
  <si>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</si>
  <si>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</si>
  <si>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</si>
  <si>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</si>
  <si>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</si>
  <si>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</si>
  <si>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</si>
  <si>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</si>
  <si>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</si>
  <si>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</si>
  <si>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</si>
  <si>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</si>
  <si>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</si>
  <si>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</si>
  <si>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</si>
  <si>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</si>
  <si>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</si>
  <si>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</si>
  <si>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</si>
  <si>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</si>
  <si>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</si>
  <si>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</si>
  <si>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</si>
  <si>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</si>
  <si>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</si>
  <si>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</si>
  <si>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</si>
  <si>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</si>
  <si>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</si>
  <si>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</si>
  <si>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</si>
  <si>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</si>
  <si>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</si>
  <si>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</si>
  <si>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</si>
  <si>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</si>
  <si>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</si>
  <si>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</si>
  <si>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</si>
  <si>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</si>
  <si>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</si>
  <si>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</si>
  <si>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</si>
  <si>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</si>
  <si>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</si>
  <si>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</si>
  <si>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</si>
  <si>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</si>
  <si>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</si>
  <si>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</si>
  <si>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</si>
  <si>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</si>
  <si>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</si>
  <si>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</si>
  <si>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</si>
  <si>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</si>
  <si>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</si>
  <si>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</si>
  <si>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</si>
  <si>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</si>
  <si>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</si>
  <si>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</si>
  <si>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</si>
  <si>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</si>
  <si>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</si>
  <si>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</si>
  <si>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</si>
  <si>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</si>
  <si>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</si>
  <si>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</si>
  <si>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</si>
  <si>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</si>
  <si>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</si>
  <si>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</si>
  <si>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</si>
  <si>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</si>
  <si>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</si>
  <si>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</si>
  <si>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</si>
  <si>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</si>
  <si>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</si>
  <si>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</si>
  <si>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</si>
  <si>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</si>
  <si>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</si>
  <si>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</si>
  <si>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</si>
  <si>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</si>
  <si>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</si>
  <si>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</si>
  <si>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</si>
  <si>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</si>
  <si>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</si>
  <si>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</si>
  <si>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</si>
  <si>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</si>
  <si>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</si>
  <si>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</si>
  <si>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</si>
  <si>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</si>
  <si>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</si>
  <si>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</si>
  <si>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</si>
  <si>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</si>
  <si>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</si>
  <si>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</si>
  <si>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</si>
  <si>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</si>
  <si>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</si>
  <si>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</si>
  <si>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</si>
  <si>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</si>
  <si>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</si>
  <si>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</si>
  <si>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</si>
  <si>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</si>
  <si>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</si>
  <si>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</si>
  <si>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</si>
  <si>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</si>
  <si>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</si>
  <si>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</si>
  <si>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</si>
  <si>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</si>
  <si>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</si>
  <si>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</si>
  <si>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</si>
  <si>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</si>
  <si>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</si>
  <si>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</si>
  <si>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</si>
  <si>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</si>
  <si>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</si>
  <si>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</si>
  <si>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</si>
  <si>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</si>
  <si>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</si>
  <si>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</si>
  <si>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</si>
  <si>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</si>
  <si>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</si>
  <si>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</si>
  <si>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</si>
  <si>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</si>
  <si>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</si>
  <si>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</si>
  <si>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</si>
  <si>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</si>
  <si>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</si>
  <si>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</si>
  <si>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</si>
  <si>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</si>
  <si>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</si>
  <si>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</si>
  <si>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</si>
  <si>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</si>
  <si>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</si>
  <si>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</si>
  <si>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</si>
  <si>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</si>
  <si>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</si>
  <si>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</si>
  <si>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</si>
  <si>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</si>
  <si>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</si>
  <si>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</si>
  <si>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</si>
  <si>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</si>
  <si>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</si>
  <si>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</si>
  <si>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</si>
  <si>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</si>
  <si>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</si>
  <si>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</si>
  <si>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</si>
  <si>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</si>
  <si>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</si>
  <si>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</si>
  <si>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</si>
  <si>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</si>
  <si>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</si>
  <si>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</si>
  <si>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</si>
  <si>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</si>
  <si>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</si>
  <si>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</si>
  <si>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</si>
  <si>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</si>
  <si>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</si>
  <si>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</si>
  <si>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</si>
  <si>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</si>
  <si>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</si>
  <si>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</si>
  <si>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</si>
  <si>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</si>
  <si>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</si>
  <si>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</si>
  <si>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</si>
  <si>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</si>
  <si>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</si>
  <si>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</si>
  <si>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</si>
  <si>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</si>
  <si>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</si>
  <si>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</si>
  <si>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</si>
  <si>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</si>
  <si>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</si>
  <si>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</si>
  <si>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</si>
  <si>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</si>
  <si>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</si>
  <si>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</si>
  <si>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</si>
  <si>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</si>
  <si>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</si>
  <si>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</si>
  <si>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</si>
  <si>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</si>
  <si>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</si>
  <si>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</si>
  <si>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</si>
  <si>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</si>
  <si>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</si>
  <si>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</si>
  <si>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</si>
  <si>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</si>
  <si>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</si>
  <si>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</si>
  <si>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</si>
  <si>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</si>
  <si>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</si>
  <si>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</si>
  <si>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</si>
  <si>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</si>
  <si>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</si>
  <si>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</si>
  <si>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</si>
  <si>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</si>
  <si>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</si>
  <si>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</si>
  <si>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</si>
  <si>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</si>
  <si>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</si>
  <si>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</si>
  <si>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</si>
  <si>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</si>
  <si>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</si>
  <si>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</si>
  <si>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</si>
  <si>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</si>
  <si>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</si>
  <si>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</si>
  <si>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</si>
  <si>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</si>
  <si>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</si>
  <si>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</si>
  <si>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</si>
  <si>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</si>
  <si>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</si>
  <si>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</si>
  <si>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</si>
  <si>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</si>
  <si>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</si>
  <si>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</si>
  <si>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</si>
  <si>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</si>
  <si>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</si>
  <si>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</si>
  <si>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</si>
  <si>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</si>
  <si>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</si>
  <si>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</si>
  <si>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</si>
  <si>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</si>
  <si>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</si>
  <si>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</si>
  <si>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</si>
  <si>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</si>
  <si>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</si>
  <si>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</si>
  <si>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</si>
  <si>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</si>
  <si>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</si>
  <si>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</si>
  <si>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</si>
  <si>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</si>
  <si>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</si>
  <si>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</si>
  <si>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</si>
  <si>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</si>
  <si>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</si>
  <si>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</si>
  <si>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</si>
  <si>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</si>
  <si>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</si>
  <si>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</si>
  <si>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</si>
  <si>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</si>
  <si>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</si>
  <si>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</si>
  <si>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</si>
  <si>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</si>
  <si>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</si>
  <si>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</si>
  <si>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</si>
  <si>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</si>
  <si>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</si>
  <si>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</si>
  <si>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</si>
  <si>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</si>
  <si>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</si>
  <si>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</si>
  <si>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</si>
  <si>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</si>
  <si>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</si>
  <si>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</si>
  <si>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</si>
  <si>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</si>
  <si>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</si>
  <si>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</si>
  <si>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</si>
  <si>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</si>
  <si>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</si>
  <si>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</si>
  <si>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</si>
  <si>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</si>
  <si>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</si>
  <si>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</si>
  <si>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</si>
  <si>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</si>
  <si>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</si>
  <si>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</si>
  <si>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</si>
  <si>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</si>
  <si>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</si>
  <si>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</si>
  <si>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</si>
  <si>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</si>
  <si>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</si>
  <si>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</si>
  <si>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</si>
  <si>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</si>
  <si>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</si>
  <si>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</si>
  <si>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</si>
  <si>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</si>
  <si>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</si>
  <si>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</si>
  <si>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</si>
  <si>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</si>
  <si>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</si>
  <si>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</si>
  <si>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</si>
  <si>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</si>
  <si>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</si>
  <si>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</si>
  <si>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</si>
  <si>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</si>
  <si>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</si>
  <si>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</si>
  <si>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</si>
  <si>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</si>
  <si>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</si>
  <si>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</si>
  <si>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</si>
  <si>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</si>
  <si>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</si>
  <si>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</si>
  <si>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</si>
  <si>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</si>
  <si>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</si>
  <si>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</si>
  <si>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</si>
  <si>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</si>
  <si>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</si>
  <si>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</si>
  <si>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</si>
  <si>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</si>
  <si>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</si>
  <si>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</si>
  <si>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</si>
  <si>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</si>
  <si>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</si>
  <si>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</si>
  <si>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</si>
  <si>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</si>
  <si>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</si>
  <si>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</si>
  <si>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</si>
  <si>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</si>
  <si>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</si>
  <si>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</si>
  <si>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</si>
  <si>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</si>
  <si>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</si>
  <si>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</si>
  <si>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</si>
  <si>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</si>
  <si>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</si>
  <si>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</si>
  <si>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</si>
  <si>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</si>
  <si>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</si>
  <si>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</si>
  <si>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</si>
  <si>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</si>
  <si>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</si>
  <si>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</si>
  <si>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</si>
  <si>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</si>
  <si>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</si>
  <si>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</si>
  <si>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</si>
  <si>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</si>
  <si>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</si>
  <si>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</si>
  <si>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</si>
  <si>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</si>
  <si>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</si>
  <si>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</si>
  <si>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</si>
  <si>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</si>
  <si>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</si>
  <si>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</si>
  <si>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</si>
  <si>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</si>
  <si>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</si>
  <si>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</si>
  <si>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</si>
  <si>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</si>
  <si>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</si>
  <si>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</si>
  <si>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</si>
  <si>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</si>
  <si>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</si>
  <si>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</si>
  <si>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</si>
  <si>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</si>
  <si>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</si>
  <si>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</si>
  <si>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</si>
  <si>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</si>
  <si>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</si>
  <si>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</si>
  <si>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</si>
  <si>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</si>
  <si>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</si>
  <si>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</si>
  <si>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</si>
  <si>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</si>
  <si>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</si>
  <si>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</si>
  <si>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</si>
  <si>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</si>
  <si>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</si>
  <si>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</si>
  <si>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</si>
  <si>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</si>
  <si>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</si>
  <si>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</si>
  <si>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</si>
  <si>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</si>
  <si>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</si>
  <si>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</si>
  <si>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</si>
  <si>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</si>
  <si>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</si>
  <si>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</si>
  <si>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</si>
  <si>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</si>
  <si>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</si>
  <si>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</si>
  <si>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</si>
  <si>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</si>
  <si>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</si>
  <si>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</si>
  <si>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</si>
  <si>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</si>
  <si>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</si>
  <si>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</si>
  <si>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</si>
  <si>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</si>
  <si>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</si>
  <si>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</si>
  <si>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</si>
  <si>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</si>
  <si>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</si>
  <si>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</si>
  <si>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</si>
  <si>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</si>
  <si>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</si>
  <si>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</si>
  <si>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</si>
  <si>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</si>
  <si>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</si>
  <si>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</si>
  <si>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</si>
  <si>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</si>
  <si>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</si>
  <si>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</si>
  <si>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</si>
  <si>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</si>
  <si>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</si>
  <si>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</si>
  <si>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</si>
  <si>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</si>
  <si>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</si>
  <si>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</si>
  <si>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</si>
  <si>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</si>
  <si>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</si>
  <si>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</si>
  <si>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</si>
  <si>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</si>
  <si>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</si>
  <si>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</si>
  <si>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</si>
  <si>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</si>
  <si>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</si>
  <si>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</si>
  <si>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</si>
  <si>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</si>
  <si>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</si>
  <si>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</si>
  <si>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</si>
  <si>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</si>
  <si>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</si>
  <si>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</si>
  <si>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</si>
  <si>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</si>
  <si>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</si>
  <si>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</si>
  <si>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</si>
  <si>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</si>
  <si>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</si>
  <si>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</si>
  <si>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</si>
  <si>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</si>
  <si>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</si>
  <si>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</si>
  <si>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</si>
  <si>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</si>
  <si>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</si>
  <si>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</si>
  <si>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</si>
  <si>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</si>
  <si>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</si>
  <si>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</si>
  <si>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</si>
  <si>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</si>
  <si>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</si>
  <si>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</si>
  <si>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</si>
  <si>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</si>
  <si>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</si>
  <si>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</si>
  <si>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</si>
  <si>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</si>
  <si>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</si>
  <si>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</si>
  <si>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</si>
  <si>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</si>
  <si>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</si>
  <si>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</si>
  <si>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</si>
  <si>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</si>
  <si>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</si>
  <si>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</si>
  <si>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</si>
  <si>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</si>
  <si>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</si>
  <si>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</si>
  <si>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</si>
  <si>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</si>
  <si>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</si>
  <si>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</si>
  <si>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</si>
  <si>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</si>
  <si>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</si>
  <si>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</si>
  <si>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</si>
  <si>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</si>
  <si>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</si>
  <si>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</si>
  <si>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</si>
  <si>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</si>
  <si>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</si>
  <si>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</si>
  <si>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</si>
  <si>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</si>
  <si>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</si>
  <si>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</si>
  <si>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</si>
  <si>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</si>
  <si>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</si>
  <si>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</si>
  <si>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</si>
  <si>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</si>
  <si>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</si>
  <si>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</si>
  <si>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</si>
  <si>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</si>
  <si>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</si>
  <si>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</si>
  <si>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</si>
  <si>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</si>
  <si>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</si>
  <si>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</si>
  <si>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</si>
  <si>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</si>
  <si>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</si>
  <si>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</si>
  <si>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</si>
  <si>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</si>
  <si>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</si>
  <si>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</si>
  <si>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</si>
  <si>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</si>
  <si>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</si>
  <si>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</si>
  <si>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</si>
  <si>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</si>
  <si>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</si>
  <si>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</si>
  <si>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</si>
  <si>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</si>
  <si>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</si>
  <si>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</si>
  <si>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</si>
  <si>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</si>
  <si>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</si>
  <si>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</si>
  <si>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</si>
  <si>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</si>
  <si>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</si>
  <si>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</si>
  <si>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</si>
  <si>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</si>
  <si>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</si>
  <si>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</si>
  <si>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</si>
  <si>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</si>
  <si>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</si>
  <si>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</si>
  <si>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</si>
  <si>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</si>
  <si>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</si>
  <si>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</si>
  <si>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</si>
  <si>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</si>
  <si>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</si>
  <si>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</si>
  <si>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</si>
  <si>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</si>
  <si>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</si>
  <si>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</si>
  <si>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</si>
  <si>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</si>
  <si>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</si>
  <si>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</si>
  <si>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</si>
  <si>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</si>
  <si>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</si>
  <si>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</si>
  <si>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</si>
  <si>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</si>
  <si>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</si>
  <si>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</si>
  <si>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</si>
  <si>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</si>
  <si>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</si>
  <si>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</si>
  <si>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</si>
  <si>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</si>
  <si>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</si>
  <si>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</si>
  <si>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</si>
  <si>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</si>
  <si>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</si>
  <si>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</si>
  <si>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</si>
  <si>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</si>
  <si>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</si>
  <si>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</si>
  <si>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</si>
  <si>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</si>
  <si>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</si>
  <si>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</si>
  <si>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</si>
  <si>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</si>
  <si>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</si>
  <si>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</si>
  <si>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</si>
  <si>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</si>
  <si>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</si>
  <si>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</si>
  <si>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</si>
  <si>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</si>
  <si>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</si>
  <si>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</si>
  <si>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</si>
  <si>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</si>
  <si>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</si>
  <si>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</si>
  <si>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</si>
  <si>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</si>
  <si>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</si>
  <si>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</si>
  <si>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</si>
  <si>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</si>
  <si>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</si>
  <si>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</si>
  <si>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</si>
  <si>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</si>
  <si>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</si>
  <si>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</si>
  <si>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</si>
  <si>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</si>
  <si>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</si>
  <si>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</si>
  <si>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</si>
  <si>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</si>
  <si>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</si>
  <si>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</si>
  <si>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</si>
  <si>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</si>
  <si>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</si>
  <si>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</si>
  <si>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</si>
  <si>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</si>
  <si>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</si>
  <si>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</si>
  <si>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</si>
  <si>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</si>
  <si>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</si>
  <si>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</si>
  <si>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</si>
  <si>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</si>
  <si>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</si>
  <si>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</si>
  <si>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</si>
  <si>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</si>
  <si>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</si>
  <si>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</si>
  <si>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</si>
  <si>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</si>
  <si>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</si>
  <si>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</si>
  <si>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</si>
  <si>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</si>
  <si>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</si>
  <si>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</si>
  <si>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</si>
  <si>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</si>
  <si>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</si>
  <si>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</si>
  <si>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</si>
  <si>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</si>
  <si>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</si>
  <si>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</si>
  <si>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</si>
  <si>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</si>
  <si>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</si>
  <si>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</si>
  <si>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</si>
  <si>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</si>
  <si>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</si>
  <si>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</si>
  <si>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</si>
  <si>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</si>
  <si>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</si>
  <si>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</si>
  <si>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</si>
  <si>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</si>
  <si>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</si>
  <si>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</si>
  <si>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</si>
  <si>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</si>
  <si>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</si>
  <si>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</si>
  <si>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</si>
  <si>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</si>
  <si>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</si>
  <si>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</si>
  <si>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</si>
  <si>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</si>
  <si>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</si>
  <si>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</si>
  <si>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</si>
  <si>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</si>
  <si>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</si>
  <si>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</si>
  <si>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</si>
  <si>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</si>
  <si>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</si>
  <si>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</si>
  <si>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</si>
  <si>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</si>
  <si>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</si>
  <si>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</si>
  <si>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</si>
  <si>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</si>
  <si>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</si>
  <si>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</si>
  <si>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</si>
  <si>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</si>
  <si>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</si>
  <si>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</si>
  <si>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</si>
  <si>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</si>
  <si>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</si>
  <si>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</si>
  <si>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</si>
  <si>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</si>
  <si>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</si>
  <si>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</si>
  <si>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</si>
  <si>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</si>
  <si>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</si>
  <si>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</si>
  <si>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</si>
  <si>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</si>
  <si>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</si>
  <si>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</si>
  <si>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</si>
  <si>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</si>
  <si>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</si>
  <si>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</si>
  <si>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</si>
  <si>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</si>
  <si>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</si>
  <si>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</si>
  <si>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</si>
  <si>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</si>
  <si>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</si>
  <si>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</si>
  <si>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</si>
  <si>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</si>
  <si>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</si>
  <si>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</si>
  <si>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</si>
  <si>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</si>
  <si>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</si>
  <si>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</si>
  <si>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</si>
  <si>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</si>
  <si>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</si>
  <si>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</si>
  <si>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</si>
  <si>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</si>
  <si>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</si>
  <si>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</si>
  <si>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</si>
  <si>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</si>
  <si>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</si>
  <si>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</si>
  <si>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</si>
  <si>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</si>
  <si>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</si>
  <si>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</si>
  <si>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</si>
  <si>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</si>
  <si>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</si>
  <si>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</si>
  <si>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</si>
  <si>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</si>
  <si>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</si>
  <si>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</si>
  <si>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</si>
  <si>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</si>
  <si>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</si>
  <si>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</si>
  <si>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</si>
  <si>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</si>
  <si>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</si>
  <si>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</si>
  <si>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</si>
  <si>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</si>
  <si>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</si>
  <si>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</si>
  <si>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</si>
  <si>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</si>
  <si>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</si>
  <si>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</si>
  <si>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</si>
  <si>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</si>
  <si>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</si>
  <si>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</si>
  <si>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</si>
  <si>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</si>
  <si>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</si>
  <si>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</si>
  <si>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</si>
  <si>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</si>
  <si>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</si>
  <si>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</si>
  <si>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</si>
  <si>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</si>
  <si>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</si>
  <si>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</si>
  <si>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</si>
  <si>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</si>
  <si>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</si>
  <si>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</si>
  <si>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</si>
  <si>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</si>
  <si>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</si>
  <si>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</si>
  <si>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</si>
  <si>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</si>
  <si>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</si>
  <si>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</si>
  <si>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</si>
  <si>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</si>
  <si>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</si>
  <si>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</si>
  <si>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</si>
  <si>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</si>
  <si>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</si>
  <si>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</si>
  <si>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</si>
  <si>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</si>
  <si>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</si>
  <si>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</si>
  <si>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</si>
  <si>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</si>
  <si>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</si>
  <si>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</si>
  <si>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</si>
  <si>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</si>
  <si>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</si>
  <si>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</si>
  <si>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</si>
  <si>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</si>
  <si>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</si>
  <si>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</si>
  <si>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</si>
  <si>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</si>
  <si>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</si>
  <si>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</si>
  <si>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</si>
  <si>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</si>
  <si>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</si>
  <si>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</si>
  <si>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</si>
  <si>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</si>
  <si>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</si>
  <si>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</si>
  <si>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</si>
  <si>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</si>
  <si>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</si>
  <si>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</si>
  <si>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</si>
  <si>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</si>
  <si>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</si>
  <si>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</si>
  <si>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</si>
  <si>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</si>
  <si>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</si>
  <si>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</si>
  <si>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</si>
  <si>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</si>
  <si>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</si>
  <si>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</si>
  <si>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</si>
  <si>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</si>
  <si>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</si>
  <si>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</si>
  <si>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</si>
  <si>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</si>
  <si>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</si>
  <si>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</si>
  <si>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</si>
  <si>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</si>
  <si>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</si>
  <si>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</si>
  <si>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</si>
  <si>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</si>
  <si>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</si>
  <si>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</si>
  <si>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</si>
  <si>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</si>
  <si>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</si>
  <si>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</si>
  <si>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</si>
  <si>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</si>
  <si>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</si>
  <si>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</si>
  <si>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</si>
  <si>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</si>
  <si>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</si>
  <si>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</si>
  <si>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</si>
  <si>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</si>
  <si>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</si>
  <si>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</si>
  <si>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</si>
  <si>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</si>
  <si>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</si>
  <si>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</si>
  <si>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</si>
  <si>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</si>
  <si>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</si>
  <si>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</si>
  <si>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</si>
  <si>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</si>
  <si>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</si>
  <si>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</si>
  <si>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</si>
  <si>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</si>
  <si>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</si>
  <si>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</si>
  <si>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</si>
  <si>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</si>
  <si>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</si>
  <si>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</si>
  <si>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</si>
  <si>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</si>
  <si>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</si>
  <si>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</si>
  <si>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</si>
  <si>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</si>
  <si>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</si>
  <si>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</si>
  <si>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</si>
  <si>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</si>
  <si>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</si>
  <si>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</si>
  <si>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</si>
  <si>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</si>
  <si>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</si>
  <si>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</si>
  <si>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</si>
  <si>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</si>
  <si>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</si>
  <si>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</si>
  <si>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</si>
  <si>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</si>
  <si>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</si>
  <si>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</si>
  <si>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</si>
  <si>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</si>
  <si>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</si>
  <si>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</si>
  <si>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</si>
  <si>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</si>
  <si>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</si>
  <si>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</si>
  <si>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</si>
  <si>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</si>
  <si>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</si>
  <si>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</si>
  <si>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</si>
  <si>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</si>
  <si>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</si>
  <si>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</si>
  <si>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</si>
  <si>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</si>
  <si>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</si>
  <si>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</si>
  <si>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</si>
  <si>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</si>
  <si>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</si>
  <si>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</si>
  <si>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</si>
  <si>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</si>
  <si>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</si>
  <si>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</si>
  <si>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</si>
  <si>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</si>
  <si>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</si>
  <si>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</si>
  <si>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</si>
  <si>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</si>
  <si>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</si>
  <si>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</si>
  <si>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</si>
  <si>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</si>
  <si>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</si>
  <si>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</si>
  <si>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</si>
  <si>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</si>
  <si>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</si>
  <si>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</si>
  <si>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</si>
  <si>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</si>
  <si>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</si>
  <si>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</si>
  <si>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</si>
  <si>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</si>
  <si>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</si>
  <si>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</si>
  <si>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</si>
  <si>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</si>
  <si>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</si>
  <si>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</si>
  <si>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</si>
  <si>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</si>
  <si>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</si>
  <si>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</si>
  <si>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</si>
  <si>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</si>
  <si>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</si>
  <si>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</si>
  <si>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</si>
  <si>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</si>
  <si>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</si>
  <si>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</si>
  <si>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</si>
  <si>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</si>
  <si>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</si>
  <si>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</si>
  <si>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</si>
  <si>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</si>
  <si>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</si>
  <si>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</si>
  <si>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</si>
  <si>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</si>
  <si>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</si>
  <si>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</si>
  <si>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</si>
  <si>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</si>
  <si>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</si>
  <si>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</si>
  <si>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</si>
  <si>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</si>
  <si>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</si>
  <si>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</si>
  <si>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</si>
  <si>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</si>
  <si>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</si>
  <si>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</si>
  <si>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</si>
  <si>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</si>
  <si>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</si>
  <si>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</si>
  <si>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</si>
  <si>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</si>
  <si>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</si>
  <si>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</si>
  <si>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</si>
  <si>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</si>
  <si>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</si>
  <si>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</si>
  <si>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</si>
  <si>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</si>
  <si>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</si>
  <si>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</si>
  <si>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</si>
  <si>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</si>
  <si>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</si>
  <si>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</si>
  <si>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</si>
  <si>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</si>
  <si>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</si>
  <si>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</si>
  <si>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</si>
  <si>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</si>
  <si>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</si>
  <si>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</si>
  <si>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</si>
  <si>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</si>
  <si>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</si>
  <si>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</si>
  <si>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</si>
  <si>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</si>
  <si>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</si>
  <si>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</si>
  <si>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</si>
  <si>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</si>
  <si>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</si>
  <si>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</si>
  <si>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</si>
  <si>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</si>
  <si>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</si>
  <si>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</si>
  <si>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</si>
  <si>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</si>
  <si>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</si>
  <si>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</si>
  <si>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</si>
  <si>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</si>
  <si>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</si>
  <si>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</si>
  <si>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</si>
  <si>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</si>
  <si>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</si>
  <si>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</si>
  <si>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</si>
  <si>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</si>
  <si>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</si>
  <si>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</si>
  <si>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</si>
  <si>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</si>
  <si>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</si>
  <si>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</si>
  <si>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</si>
  <si>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</si>
  <si>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</si>
  <si>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</si>
  <si>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</si>
  <si>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</si>
  <si>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</si>
  <si>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</si>
  <si>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</si>
  <si>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</si>
  <si>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</si>
  <si>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</si>
  <si>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</si>
  <si>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</si>
  <si>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</si>
  <si>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</si>
  <si>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</si>
  <si>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</si>
  <si>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</si>
  <si>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</si>
  <si>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</si>
  <si>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</si>
  <si>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</si>
  <si>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</si>
  <si>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</si>
  <si>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</si>
  <si>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</si>
  <si>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</si>
  <si>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</si>
  <si>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</si>
  <si>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</si>
  <si>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</si>
  <si>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</si>
  <si>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</si>
  <si>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</si>
  <si>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</si>
  <si>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</si>
  <si>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</si>
  <si>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</si>
  <si>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</si>
  <si>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</si>
  <si>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</si>
  <si>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</si>
  <si>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</si>
  <si>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</si>
  <si>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</si>
  <si>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</si>
  <si>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</si>
  <si>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</si>
  <si>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</si>
  <si>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</si>
  <si>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</si>
  <si>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</si>
  <si>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</si>
  <si>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</si>
  <si>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</si>
  <si>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</si>
  <si>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</si>
  <si>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</si>
  <si>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</si>
  <si>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</si>
  <si>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</si>
  <si>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</si>
  <si>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</si>
  <si>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</si>
  <si>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</si>
  <si>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</si>
  <si>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</si>
  <si>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</si>
  <si>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</si>
  <si>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</si>
  <si>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</si>
  <si>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</si>
  <si>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</si>
  <si>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</si>
  <si>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</si>
  <si>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</si>
  <si>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</si>
  <si>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</si>
  <si>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</si>
  <si>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</si>
  <si>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</si>
  <si>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</si>
  <si>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</si>
  <si>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</si>
  <si>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</si>
  <si>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</si>
  <si>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</si>
  <si>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</si>
  <si>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</si>
  <si>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</si>
  <si>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</si>
  <si>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</si>
  <si>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</si>
  <si>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</si>
  <si>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</si>
  <si>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</si>
  <si>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</si>
  <si>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</si>
  <si>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</si>
  <si>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</si>
  <si>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</si>
  <si>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</si>
  <si>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</si>
  <si>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</si>
  <si>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</si>
  <si>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</si>
  <si>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</si>
  <si>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</si>
  <si>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</si>
  <si>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</si>
  <si>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</si>
  <si>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</si>
  <si>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</si>
  <si>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</si>
  <si>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</si>
  <si>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</si>
  <si>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</si>
  <si>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</si>
  <si>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</si>
  <si>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</si>
  <si>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</si>
  <si>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</si>
  <si>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</si>
  <si>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</si>
  <si>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</si>
  <si>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</si>
  <si>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</si>
  <si>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</si>
  <si>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</si>
  <si>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</si>
  <si>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</si>
  <si>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</si>
  <si>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</si>
  <si>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</si>
  <si>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</si>
  <si>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</si>
  <si>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</si>
  <si>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</si>
  <si>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</si>
  <si>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</si>
  <si>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</si>
  <si>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</si>
  <si>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</si>
  <si>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</si>
  <si>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</si>
  <si>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</si>
  <si>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</si>
  <si>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</si>
  <si>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</si>
  <si>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</si>
  <si>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</si>
  <si>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</si>
  <si>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</si>
  <si>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</si>
  <si>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</si>
  <si>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</si>
  <si>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</si>
  <si>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</si>
  <si>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</si>
  <si>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</si>
  <si>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</si>
  <si>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</si>
  <si>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</si>
  <si>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</si>
  <si>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</si>
  <si>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</si>
  <si>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</si>
  <si>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</si>
  <si>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</si>
  <si>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</si>
  <si>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</si>
  <si>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</si>
  <si>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</si>
  <si>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</si>
  <si>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</si>
  <si>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</si>
  <si>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</si>
  <si>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</si>
  <si>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</si>
  <si>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</si>
  <si>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</si>
  <si>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</si>
  <si>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</si>
  <si>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</si>
  <si>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</si>
  <si>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</si>
  <si>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</si>
  <si>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</si>
  <si>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</si>
  <si>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</si>
  <si>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</si>
  <si>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</si>
  <si>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</si>
  <si>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</si>
  <si>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</si>
  <si>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</si>
  <si>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</si>
  <si>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</si>
  <si>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</si>
  <si>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</si>
  <si>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</si>
  <si>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</si>
  <si>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</si>
  <si>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</si>
  <si>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</si>
  <si>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</si>
  <si>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</si>
  <si>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</si>
  <si>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</si>
  <si>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</si>
  <si>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</si>
  <si>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</si>
  <si>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</si>
  <si>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</si>
  <si>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</si>
  <si>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</si>
  <si>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</si>
  <si>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</si>
  <si>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</si>
  <si>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</si>
  <si>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</si>
  <si>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</si>
  <si>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</si>
  <si>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</si>
  <si>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</si>
  <si>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</si>
  <si>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</si>
  <si>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</si>
  <si>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</si>
  <si>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</si>
  <si>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</si>
  <si>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</si>
  <si>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</si>
  <si>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</si>
  <si>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</si>
  <si>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</si>
  <si>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</si>
  <si>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</si>
  <si>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</si>
  <si>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</si>
  <si>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</si>
  <si>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</si>
  <si>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</si>
  <si>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</si>
  <si>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</si>
  <si>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</si>
  <si>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</si>
  <si>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</si>
  <si>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</si>
  <si>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</si>
  <si>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</si>
  <si>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</si>
  <si>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</si>
  <si>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</si>
  <si>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</si>
  <si>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</si>
  <si>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</si>
  <si>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</si>
  <si>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</si>
  <si>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</si>
  <si>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</si>
  <si>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</si>
  <si>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</si>
  <si>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</si>
  <si>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</si>
  <si>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</si>
  <si>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</si>
  <si>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</si>
  <si>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</si>
  <si>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</si>
  <si>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</si>
  <si>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</si>
  <si>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</si>
  <si>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</si>
  <si>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</si>
  <si>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</si>
  <si>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</si>
  <si>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</si>
  <si>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</si>
  <si>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</si>
  <si>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</si>
  <si>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</si>
  <si>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</si>
  <si>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</si>
  <si>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</si>
  <si>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</si>
  <si>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</si>
  <si>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</si>
  <si>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</si>
  <si>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</si>
  <si>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</si>
  <si>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</si>
  <si>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</si>
  <si>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</si>
  <si>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</si>
  <si>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</si>
  <si>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</si>
  <si>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</si>
  <si>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</si>
  <si>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</si>
  <si>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</si>
  <si>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</si>
  <si>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</si>
  <si>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</si>
  <si>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</si>
  <si>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</si>
  <si>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</si>
  <si>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</si>
  <si>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</si>
  <si>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</si>
  <si>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</si>
  <si>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</si>
  <si>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</si>
  <si>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</si>
  <si>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</si>
  <si>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</si>
  <si>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</si>
  <si>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</si>
  <si>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</si>
  <si>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</si>
  <si>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</si>
  <si>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</si>
  <si>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</si>
  <si>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</si>
  <si>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</si>
  <si>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</si>
  <si>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</si>
  <si>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</si>
  <si>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</si>
  <si>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</si>
  <si>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</si>
  <si>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</si>
  <si>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</si>
  <si>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</si>
  <si>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</si>
  <si>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</si>
  <si>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</si>
  <si>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</si>
  <si>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</si>
  <si>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</si>
  <si>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</si>
  <si>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</si>
  <si>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</si>
  <si>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</si>
  <si>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</si>
  <si>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</si>
  <si>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</si>
  <si>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</si>
  <si>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</si>
  <si>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</si>
  <si>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</si>
  <si>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</si>
  <si>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</si>
  <si>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</si>
  <si>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</si>
  <si>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</si>
  <si>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</si>
  <si>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</si>
  <si>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</si>
  <si>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</si>
  <si>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</si>
  <si>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</si>
  <si>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</si>
  <si>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</si>
  <si>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</si>
  <si>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</si>
  <si>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</si>
  <si>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</si>
  <si>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</si>
  <si>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</si>
  <si>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</si>
  <si>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</si>
  <si>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</si>
  <si>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</si>
  <si>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</si>
  <si>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</si>
  <si>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</si>
  <si>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</si>
  <si>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</si>
  <si>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</si>
  <si>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</si>
  <si>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</si>
  <si>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</si>
  <si>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</si>
  <si>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</si>
  <si>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</si>
  <si>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</si>
  <si>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</si>
  <si>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</si>
  <si>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</si>
  <si>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</si>
  <si>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</si>
  <si>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</si>
  <si>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</si>
  <si>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</si>
  <si>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</si>
  <si>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</si>
  <si>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</si>
  <si>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</si>
  <si>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</si>
  <si>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</si>
  <si>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</si>
  <si>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</si>
  <si>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</si>
  <si>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</si>
  <si>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</si>
  <si>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</si>
  <si>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</si>
  <si>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</si>
  <si>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</si>
  <si>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</si>
  <si>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</si>
  <si>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</si>
  <si>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</si>
  <si>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</si>
  <si>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</si>
  <si>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</si>
  <si>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</si>
  <si>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</si>
  <si>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</si>
  <si>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</si>
  <si>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</si>
  <si>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</si>
  <si>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</si>
  <si>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</si>
  <si>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</si>
  <si>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</si>
  <si>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</si>
  <si>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</si>
  <si>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</si>
  <si>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</si>
  <si>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</si>
  <si>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</si>
  <si>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</si>
  <si>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</si>
  <si>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</si>
  <si>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</si>
  <si>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</si>
  <si>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</si>
  <si>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</si>
  <si>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</si>
  <si>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</si>
  <si>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</si>
  <si>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</si>
  <si>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</si>
  <si>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</si>
  <si>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</si>
  <si>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</si>
  <si>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</si>
  <si>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</si>
  <si>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</si>
  <si>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</si>
  <si>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</si>
  <si>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</si>
  <si>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</si>
  <si>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</si>
  <si>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</si>
  <si>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</si>
  <si>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</si>
  <si>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</si>
  <si>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</si>
  <si>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</si>
  <si>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</si>
  <si>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</si>
  <si>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</si>
  <si>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</si>
  <si>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</si>
  <si>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</si>
  <si>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</si>
  <si>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</si>
  <si>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</si>
  <si>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</si>
  <si>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</si>
  <si>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</si>
  <si>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</si>
  <si>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</si>
  <si>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</si>
  <si>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</si>
  <si>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</si>
  <si>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</si>
  <si>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</si>
  <si>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</si>
  <si>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</si>
  <si>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</si>
  <si>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</si>
  <si>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</si>
  <si>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</si>
  <si>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</si>
  <si>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</si>
  <si>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</si>
  <si>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</si>
  <si>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</si>
  <si>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</si>
  <si>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</si>
  <si>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</si>
  <si>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</si>
  <si>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</si>
  <si>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</si>
  <si>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</si>
  <si>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</si>
  <si>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</si>
  <si>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</si>
  <si>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</si>
  <si>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</si>
  <si>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</si>
  <si>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</si>
  <si>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</si>
  <si>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</si>
  <si>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</si>
  <si>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</si>
  <si>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</si>
  <si>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</si>
  <si>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</si>
  <si>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</si>
  <si>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</si>
  <si>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</si>
  <si>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</si>
  <si>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</si>
  <si>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</si>
  <si>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</si>
  <si>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</si>
  <si>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</si>
  <si>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</si>
  <si>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</si>
  <si>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</si>
  <si>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</si>
  <si>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</si>
  <si>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</si>
  <si>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</si>
  <si>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</si>
  <si>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</si>
  <si>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</si>
  <si>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</si>
  <si>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</si>
  <si>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</si>
  <si>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</si>
  <si>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</si>
  <si>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</si>
  <si>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</si>
  <si>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</si>
  <si>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</si>
  <si>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</si>
  <si>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</si>
  <si>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</si>
  <si>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</si>
  <si>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</si>
  <si>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</si>
  <si>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</si>
  <si>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</si>
  <si>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</si>
  <si>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</si>
  <si>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</si>
  <si>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</si>
  <si>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</si>
  <si>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</si>
  <si>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</si>
  <si>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</si>
  <si>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</si>
  <si>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</si>
  <si>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</si>
  <si>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</si>
  <si>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</si>
  <si>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</si>
  <si>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</si>
  <si>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</si>
  <si>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</si>
  <si>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</si>
  <si>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</si>
  <si>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</si>
  <si>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</si>
  <si>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</si>
  <si>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</si>
  <si>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</si>
  <si>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</si>
  <si>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</si>
  <si>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</si>
  <si>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</si>
  <si>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</si>
  <si>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</si>
  <si>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</si>
  <si>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</si>
  <si>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</si>
  <si>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</si>
  <si>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</si>
  <si>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</si>
  <si>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</si>
  <si>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</si>
  <si>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</si>
  <si>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</si>
  <si>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</si>
  <si>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</si>
  <si>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</si>
  <si>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</si>
  <si>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</si>
  <si>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</si>
  <si>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</si>
  <si>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</si>
  <si>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</si>
  <si>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</si>
  <si>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</si>
  <si>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</si>
  <si>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</si>
  <si>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</si>
  <si>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</si>
  <si>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</si>
  <si>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</si>
  <si>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</si>
  <si>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</si>
  <si>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</si>
  <si>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</si>
  <si>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</si>
  <si>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</si>
  <si>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</si>
  <si>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</si>
  <si>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</si>
  <si>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</si>
  <si>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</si>
  <si>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</si>
  <si>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</si>
  <si>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</si>
  <si>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</si>
  <si>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</si>
  <si>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</si>
  <si>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</si>
  <si>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</si>
  <si>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</si>
  <si>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</si>
  <si>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</si>
  <si>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</si>
  <si>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</si>
  <si>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</si>
  <si>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</si>
  <si>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</si>
  <si>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</si>
  <si>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</si>
  <si>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</si>
  <si>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</si>
  <si>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</si>
  <si>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</si>
  <si>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</si>
  <si>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</si>
  <si>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</si>
  <si>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</si>
  <si>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</si>
  <si>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</si>
  <si>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</si>
  <si>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</si>
  <si>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</si>
  <si>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</si>
  <si>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</si>
  <si>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</si>
  <si>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</si>
  <si>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</si>
  <si>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</si>
  <si>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</si>
  <si>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</si>
  <si>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</si>
  <si>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</si>
  <si>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</si>
  <si>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</si>
  <si>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</si>
  <si>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</si>
  <si>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</si>
  <si>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</si>
  <si>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</si>
  <si>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</si>
  <si>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</si>
  <si>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</si>
  <si>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</si>
  <si>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</si>
  <si>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</si>
  <si>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</si>
  <si>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</si>
  <si>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</si>
  <si>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</si>
  <si>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</si>
  <si>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</si>
  <si>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</si>
  <si>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</si>
  <si>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</si>
  <si>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</si>
  <si>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</si>
  <si>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</si>
  <si>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</si>
  <si>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</si>
  <si>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</si>
  <si>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</si>
  <si>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</si>
  <si>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</si>
  <si>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</si>
  <si>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</si>
  <si>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</si>
  <si>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</si>
  <si>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</si>
  <si>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</si>
  <si>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</si>
  <si>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</si>
  <si>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</si>
  <si>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</si>
  <si>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</si>
  <si>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</si>
  <si>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</si>
  <si>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</si>
  <si>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</si>
  <si>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</si>
  <si>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</si>
  <si>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</si>
  <si>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</si>
  <si>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</si>
  <si>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</si>
  <si>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</si>
  <si>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</si>
  <si>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</si>
  <si>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</si>
  <si>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</si>
  <si>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</si>
  <si>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</si>
  <si>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</si>
  <si>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</si>
  <si>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</si>
  <si>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</si>
  <si>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</si>
  <si>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</si>
  <si>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</si>
  <si>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</si>
  <si>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</si>
  <si>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</si>
  <si>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</si>
  <si>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</si>
  <si>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</si>
  <si>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</si>
  <si>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</si>
  <si>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</si>
  <si>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</si>
  <si>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</si>
  <si>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</si>
  <si>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</si>
  <si>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</si>
  <si>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</si>
  <si>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</si>
  <si>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</si>
  <si>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</si>
  <si>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</si>
  <si>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</si>
  <si>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</si>
  <si>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</si>
  <si>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</si>
  <si>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</si>
  <si>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</si>
  <si>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</si>
  <si>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</si>
  <si>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</si>
  <si>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</si>
  <si>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</si>
  <si>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</si>
  <si>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</si>
  <si>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</si>
  <si>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</si>
  <si>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</si>
  <si>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</si>
  <si>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</si>
  <si>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</si>
  <si>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</si>
  <si>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</si>
  <si>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</si>
  <si>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</si>
  <si>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</si>
  <si>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</si>
  <si>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</si>
  <si>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</si>
  <si>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</si>
  <si>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</si>
  <si>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</si>
  <si>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</si>
  <si>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</si>
  <si>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</si>
  <si>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</si>
  <si>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</si>
  <si>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</si>
  <si>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</si>
  <si>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</si>
  <si>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</si>
  <si>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</si>
  <si>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</si>
  <si>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</si>
  <si>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</si>
  <si>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</si>
  <si>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</si>
  <si>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</si>
  <si>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</si>
  <si>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</si>
  <si>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</si>
  <si>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</si>
  <si>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</si>
  <si>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</si>
  <si>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</si>
  <si>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</si>
  <si>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</si>
  <si>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</si>
  <si>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</si>
  <si>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</si>
  <si>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</si>
  <si>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</si>
  <si>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</si>
  <si>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</si>
  <si>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</si>
  <si>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</si>
  <si>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</si>
  <si>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</si>
  <si>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</si>
  <si>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</si>
  <si>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</si>
  <si>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</si>
  <si>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</si>
  <si>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</si>
  <si>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</si>
  <si>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</si>
  <si>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</si>
  <si>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</si>
  <si>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</si>
  <si>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</si>
  <si>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</si>
  <si>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</si>
  <si>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</si>
  <si>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</si>
  <si>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</si>
  <si>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</si>
  <si>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</si>
  <si>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</si>
  <si>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</si>
  <si>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</si>
  <si>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</si>
  <si>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</si>
  <si>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</si>
  <si>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</si>
  <si>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</si>
  <si>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</si>
  <si>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</si>
  <si>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</si>
  <si>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</si>
  <si>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</si>
  <si>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</si>
  <si>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</si>
  <si>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</si>
  <si>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</si>
  <si>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</si>
  <si>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</si>
  <si>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</si>
  <si>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</si>
  <si>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</si>
  <si>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</si>
  <si>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</si>
  <si>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</si>
  <si>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</si>
  <si>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</si>
  <si>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</si>
  <si>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</si>
  <si>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</si>
  <si>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</si>
  <si>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</si>
  <si>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</si>
  <si>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</si>
  <si>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</si>
  <si>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</si>
  <si>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</si>
  <si>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</si>
  <si>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</si>
  <si>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</si>
  <si>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</si>
  <si>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</si>
  <si>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</si>
  <si>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</si>
  <si>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</si>
  <si>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</si>
  <si>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</si>
  <si>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</si>
  <si>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</si>
  <si>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</si>
  <si>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</si>
  <si>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</si>
  <si>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</si>
  <si>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</si>
  <si>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</si>
  <si>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</si>
  <si>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</si>
  <si>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</si>
  <si>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</si>
  <si>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</si>
  <si>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</si>
  <si>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</si>
  <si>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</si>
  <si>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</si>
  <si>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</si>
  <si>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</si>
  <si>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</si>
  <si>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</si>
  <si>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</si>
  <si>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</si>
  <si>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</si>
  <si>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</si>
  <si>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</si>
  <si>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</si>
  <si>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</si>
  <si>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</si>
  <si>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</si>
  <si>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</si>
  <si>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</si>
  <si>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</si>
  <si>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</si>
  <si>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</si>
  <si>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</si>
  <si>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</si>
  <si>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</si>
  <si>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</si>
  <si>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</si>
  <si>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</si>
  <si>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</si>
  <si>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</si>
  <si>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</si>
  <si>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</si>
  <si>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</si>
  <si>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</si>
  <si>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</si>
  <si>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</si>
  <si>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</si>
  <si>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</si>
  <si>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</si>
  <si>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</si>
  <si>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</si>
  <si>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</si>
  <si>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</si>
  <si>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</si>
  <si>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</si>
  <si>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</si>
  <si>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</si>
  <si>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</si>
  <si>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</si>
  <si>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</si>
  <si>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</si>
  <si>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</si>
  <si>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</si>
  <si>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</si>
  <si>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</si>
  <si>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</si>
  <si>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</si>
  <si>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</si>
  <si>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</si>
  <si>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</si>
  <si>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</si>
  <si>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</si>
  <si>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</si>
  <si>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</si>
  <si>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</si>
  <si>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</si>
  <si>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</si>
  <si>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</si>
  <si>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</si>
  <si>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</si>
  <si>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</si>
  <si>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</si>
  <si>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</si>
  <si>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</si>
  <si>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</si>
  <si>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</si>
  <si>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</si>
  <si>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</si>
  <si>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</si>
  <si>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</si>
  <si>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</si>
  <si>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</si>
  <si>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</si>
  <si>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</si>
  <si>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</si>
  <si>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</si>
  <si>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</si>
  <si>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</si>
  <si>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</si>
  <si>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</si>
  <si>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</si>
  <si>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</si>
  <si>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</si>
  <si>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</si>
  <si>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</si>
  <si>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</si>
  <si>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</si>
  <si>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</si>
  <si>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</si>
  <si>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</si>
  <si>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</si>
  <si>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</si>
  <si>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</si>
  <si>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</si>
  <si>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</si>
  <si>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</si>
  <si>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</si>
  <si>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</si>
  <si>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</si>
  <si>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</si>
  <si>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</si>
  <si>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</si>
  <si>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</si>
  <si>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</si>
  <si>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</si>
  <si>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</si>
  <si>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</si>
  <si>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</si>
  <si>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</si>
  <si>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</si>
  <si>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</si>
  <si>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</si>
  <si>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</si>
  <si>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</si>
  <si>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</si>
  <si>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</si>
  <si>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</si>
  <si>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</si>
  <si>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</si>
  <si>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</si>
  <si>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</si>
  <si>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</si>
  <si>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</si>
  <si>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</si>
  <si>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</si>
  <si>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</si>
  <si>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</si>
  <si>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</si>
  <si>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</si>
  <si>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</si>
  <si>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</si>
  <si>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</si>
  <si>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</si>
  <si>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</si>
  <si>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</si>
  <si>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</si>
  <si>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</si>
  <si>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</si>
  <si>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</si>
  <si>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</si>
  <si>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</si>
  <si>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</si>
  <si>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</si>
  <si>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</si>
  <si>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</si>
  <si>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</si>
  <si>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</si>
  <si>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</si>
  <si>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</si>
  <si>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</si>
  <si>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</si>
  <si>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</si>
  <si>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</si>
  <si>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</si>
  <si>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</si>
  <si>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</si>
  <si>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</si>
  <si>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</si>
  <si>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</si>
  <si>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</si>
  <si>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</si>
  <si>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</si>
  <si>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</si>
  <si>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</si>
  <si>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</si>
  <si>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</si>
  <si>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</si>
  <si>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</si>
  <si>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</si>
  <si>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</si>
  <si>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</si>
  <si>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</si>
  <si>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</si>
  <si>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</si>
  <si>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</si>
  <si>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</si>
  <si>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</si>
  <si>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</si>
  <si>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</si>
  <si>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</si>
  <si>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</si>
  <si>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</si>
  <si>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</si>
  <si>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</si>
  <si>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</si>
  <si>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</si>
  <si>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</si>
  <si>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</si>
  <si>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</si>
  <si>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</si>
  <si>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</si>
  <si>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</si>
  <si>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</si>
  <si>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</si>
  <si>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</si>
  <si>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</si>
  <si>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</si>
  <si>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</si>
  <si>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</si>
  <si>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</si>
  <si>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</si>
  <si>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</si>
  <si>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</si>
  <si>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</si>
  <si>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</si>
  <si>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</si>
  <si>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</si>
  <si>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</si>
  <si>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</si>
  <si>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</si>
  <si>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</si>
  <si>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</si>
  <si>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</si>
  <si>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</si>
  <si>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</si>
  <si>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</si>
  <si>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</si>
  <si>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</si>
  <si>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</si>
  <si>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</si>
  <si>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</si>
  <si>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</si>
  <si>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</si>
  <si>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</si>
  <si>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</si>
  <si>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</si>
  <si>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</si>
  <si>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</si>
  <si>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</si>
  <si>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</si>
  <si>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</si>
  <si>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</si>
  <si>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</si>
  <si>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</si>
  <si>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</si>
  <si>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</si>
  <si>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</si>
  <si>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</si>
  <si>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</si>
  <si>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</si>
  <si>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</si>
  <si>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</si>
  <si>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</si>
  <si>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</si>
  <si>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</si>
  <si>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</si>
  <si>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</si>
  <si>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</si>
  <si>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</si>
  <si>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</si>
  <si>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</si>
  <si>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</si>
  <si>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</si>
  <si>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</si>
  <si>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</si>
  <si>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</si>
  <si>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</si>
  <si>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</si>
  <si>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</si>
  <si>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</si>
  <si>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</si>
  <si>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</si>
  <si>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</si>
  <si>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</si>
  <si>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</si>
  <si>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</si>
  <si>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</si>
  <si>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</si>
  <si>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</si>
  <si>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</si>
  <si>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</si>
  <si>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</si>
  <si>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</si>
  <si>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</si>
  <si>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</si>
  <si>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</si>
  <si>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</si>
  <si>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</si>
  <si>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</si>
  <si>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</si>
  <si>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</si>
  <si>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</si>
  <si>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</si>
  <si>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</si>
  <si>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</si>
  <si>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</si>
  <si>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</si>
  <si>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</si>
  <si>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</si>
  <si>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</si>
  <si>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</si>
  <si>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</si>
  <si>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</si>
  <si>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</si>
  <si>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</si>
  <si>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</si>
  <si>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</si>
  <si>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</si>
  <si>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</si>
  <si>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</si>
  <si>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</si>
  <si>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</si>
  <si>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</si>
  <si>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</si>
  <si>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</si>
  <si>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</si>
  <si>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</si>
  <si>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</si>
  <si>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</si>
  <si>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</si>
  <si>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</si>
  <si>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</si>
  <si>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</si>
  <si>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</si>
  <si>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</si>
  <si>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</si>
  <si>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</si>
  <si>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</si>
  <si>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</si>
  <si>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</si>
  <si>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</si>
  <si>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</si>
  <si>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</si>
  <si>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</si>
  <si>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</si>
  <si>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</si>
  <si>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</si>
  <si>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</si>
  <si>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</si>
  <si>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</si>
  <si>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</si>
  <si>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</si>
  <si>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</si>
  <si>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</si>
  <si>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</si>
  <si>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</si>
  <si>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</si>
  <si>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</si>
  <si>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</si>
  <si>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</si>
  <si>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</si>
  <si>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</si>
  <si>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</si>
  <si>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</si>
  <si>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</si>
  <si>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</si>
  <si>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</si>
  <si>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</si>
  <si>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</si>
  <si>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</si>
  <si>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</si>
  <si>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</si>
  <si>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</si>
  <si>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</si>
  <si>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</si>
  <si>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</si>
  <si>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</si>
  <si>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</si>
  <si>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</si>
  <si>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</si>
  <si>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</si>
  <si>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</si>
  <si>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</si>
  <si>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</si>
  <si>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</si>
  <si>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</si>
  <si>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</si>
  <si>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</si>
  <si>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</si>
  <si>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</si>
  <si>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</si>
  <si>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</si>
  <si>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</si>
  <si>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</si>
  <si>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</si>
  <si>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</si>
  <si>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</si>
  <si>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</si>
  <si>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</si>
  <si>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</si>
  <si>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</si>
  <si>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</si>
  <si>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</si>
  <si>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</si>
  <si>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</si>
  <si>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</si>
  <si>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</si>
  <si>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</si>
  <si>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</si>
  <si>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</si>
  <si>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</si>
  <si>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</si>
  <si>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</si>
  <si>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</si>
  <si>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</si>
  <si>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</si>
  <si>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</si>
  <si>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</si>
  <si>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</si>
  <si>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</si>
  <si>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</si>
  <si>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</si>
  <si>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</si>
  <si>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</si>
  <si>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</si>
  <si>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</si>
  <si>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</si>
  <si>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</si>
  <si>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</si>
  <si>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</si>
  <si>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</si>
  <si>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</si>
  <si>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</si>
  <si>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</si>
  <si>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</si>
  <si>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</si>
  <si>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</si>
  <si>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</si>
  <si>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</si>
  <si>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</si>
  <si>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</si>
  <si>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</si>
  <si>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</si>
  <si>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</si>
  <si>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</si>
  <si>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</si>
  <si>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</si>
  <si>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</si>
  <si>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</si>
  <si>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</si>
  <si>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</si>
  <si>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</si>
  <si>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</si>
  <si>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</si>
  <si>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</si>
  <si>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</si>
  <si>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</si>
  <si>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</si>
  <si>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</si>
  <si>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</si>
  <si>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</si>
  <si>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</si>
  <si>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</si>
  <si>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</si>
  <si>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</si>
  <si>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</si>
  <si>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</si>
  <si>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</si>
  <si>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</si>
  <si>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</si>
  <si>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</si>
  <si>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</si>
  <si>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</si>
  <si>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</si>
  <si>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</si>
  <si>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</si>
  <si>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</si>
  <si>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</si>
  <si>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</si>
  <si>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</si>
  <si>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</si>
  <si>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</si>
  <si>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</si>
  <si>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</si>
  <si>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</si>
  <si>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</si>
  <si>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</si>
  <si>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</si>
  <si>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</si>
  <si>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</si>
  <si>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</si>
  <si>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</si>
  <si>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</si>
  <si>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</si>
  <si>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</si>
  <si>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</si>
  <si>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</si>
  <si>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</si>
  <si>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</si>
  <si>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</si>
  <si>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</si>
  <si>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</si>
  <si>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</si>
  <si>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</si>
  <si>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</si>
  <si>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</si>
  <si>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</si>
  <si>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</si>
  <si>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</si>
  <si>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</si>
  <si>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</si>
  <si>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</si>
  <si>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</si>
  <si>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</si>
  <si>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</si>
  <si>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</si>
  <si>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</si>
  <si>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</si>
  <si>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</si>
  <si>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</si>
  <si>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</si>
  <si>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</si>
  <si>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</si>
  <si>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</si>
  <si>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</si>
  <si>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</si>
  <si>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</si>
  <si>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</si>
  <si>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</si>
  <si>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</si>
  <si>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</si>
  <si>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</si>
  <si>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</si>
  <si>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</si>
  <si>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</si>
  <si>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</si>
  <si>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</si>
  <si>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</si>
  <si>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</si>
  <si>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</si>
  <si>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</si>
  <si>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</si>
  <si>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</si>
  <si>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</si>
  <si>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</si>
  <si>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</si>
  <si>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</si>
  <si>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</si>
  <si>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</si>
  <si>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</si>
  <si>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</si>
  <si>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</si>
  <si>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</si>
  <si>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</si>
  <si>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</si>
  <si>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</si>
  <si>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</si>
  <si>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</si>
  <si>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</si>
  <si>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</si>
  <si>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</si>
  <si>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</si>
  <si>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</si>
  <si>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</si>
  <si>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</si>
  <si>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</si>
  <si>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</si>
  <si>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</si>
  <si>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</si>
  <si>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</si>
  <si>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</si>
  <si>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</si>
  <si>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</si>
  <si>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</si>
  <si>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</si>
  <si>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</si>
  <si>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</si>
  <si>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</si>
  <si>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</si>
  <si>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</si>
  <si>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</si>
  <si>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</si>
  <si>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</si>
  <si>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</si>
  <si>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</si>
  <si>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</si>
  <si>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</si>
  <si>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</si>
  <si>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</si>
  <si>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</si>
  <si>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</si>
  <si>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</si>
  <si>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</si>
  <si>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</si>
  <si>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</si>
  <si>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</si>
  <si>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</si>
  <si>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</si>
  <si>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</si>
  <si>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</si>
  <si>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</si>
  <si>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</si>
  <si>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</si>
  <si>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</si>
  <si>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</si>
  <si>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</si>
  <si>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</si>
  <si>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</si>
  <si>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</si>
  <si>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</si>
  <si>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</si>
  <si>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</si>
  <si>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</si>
  <si>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</si>
  <si>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</si>
  <si>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</si>
  <si>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</si>
  <si>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</si>
  <si>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</si>
  <si>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</si>
  <si>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</si>
  <si>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</si>
  <si>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</si>
  <si>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</si>
  <si>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</si>
  <si>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</si>
  <si>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</si>
  <si>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</si>
  <si>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</si>
  <si>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</si>
  <si>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</si>
  <si>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</si>
  <si>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</si>
  <si>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</si>
  <si>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</si>
  <si>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</si>
  <si>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</si>
  <si>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</si>
  <si>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</si>
  <si>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</si>
  <si>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</si>
  <si>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</si>
  <si>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</si>
  <si>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</si>
  <si>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</si>
  <si>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</si>
  <si>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</si>
  <si>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</si>
  <si>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</si>
  <si>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</si>
  <si>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</si>
  <si>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</si>
  <si>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</si>
  <si>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</si>
  <si>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</si>
  <si>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</si>
  <si>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</si>
  <si>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</si>
  <si>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</si>
  <si>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</si>
  <si>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</si>
  <si>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</si>
  <si>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</si>
  <si>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</si>
  <si>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</si>
  <si>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</si>
  <si>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</si>
  <si>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</si>
  <si>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</si>
  <si>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</si>
  <si>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</si>
  <si>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</si>
  <si>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</si>
  <si>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</si>
  <si>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</si>
  <si>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</si>
  <si>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</si>
  <si>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</si>
  <si>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</si>
  <si>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</si>
  <si>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</si>
  <si>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</si>
  <si>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</si>
  <si>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</si>
  <si>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</si>
  <si>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</si>
  <si>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</si>
  <si>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</si>
  <si>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</si>
  <si>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</si>
  <si>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</si>
  <si>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</si>
  <si>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</si>
  <si>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</si>
  <si>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</si>
  <si>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</si>
  <si>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</si>
  <si>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</si>
  <si>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</si>
  <si>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</si>
  <si>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</si>
  <si>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</si>
  <si>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</si>
  <si>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</si>
  <si>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</si>
  <si>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</si>
  <si>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</si>
  <si>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</si>
  <si>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</si>
  <si>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</si>
  <si>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</si>
  <si>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</si>
  <si>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</si>
  <si>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</si>
  <si>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</si>
  <si>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</si>
  <si>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</si>
  <si>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</si>
  <si>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</si>
  <si>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</si>
  <si>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</si>
  <si>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</si>
  <si>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</si>
  <si>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</si>
  <si>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</si>
  <si>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</si>
  <si>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</si>
  <si>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</si>
  <si>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</si>
  <si>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</si>
  <si>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</si>
  <si>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</si>
  <si>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</si>
  <si>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</si>
  <si>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</si>
  <si>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</si>
  <si>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</si>
  <si>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</si>
  <si>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</si>
  <si>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</si>
  <si>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</si>
  <si>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</si>
  <si>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</si>
  <si>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</si>
  <si>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</si>
  <si>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</si>
  <si>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</si>
  <si>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</si>
  <si>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</si>
  <si>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</si>
  <si>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</si>
  <si>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</si>
  <si>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</si>
  <si>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</si>
  <si>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</si>
  <si>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</si>
  <si>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</si>
  <si>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</si>
  <si>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</si>
  <si>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</si>
  <si>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</si>
  <si>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</si>
  <si>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</si>
  <si>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</si>
  <si>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</si>
  <si>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</si>
  <si>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</si>
  <si>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</si>
  <si>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</si>
  <si>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</si>
  <si>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</si>
  <si>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</si>
  <si>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</si>
  <si>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</si>
  <si>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</si>
  <si>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</si>
  <si>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</si>
  <si>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</si>
  <si>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</si>
  <si>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</si>
  <si>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</si>
  <si>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</si>
  <si>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</si>
  <si>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</si>
  <si>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</si>
  <si>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</si>
  <si>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</si>
  <si>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</si>
  <si>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</si>
  <si>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</si>
  <si>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</si>
  <si>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</si>
  <si>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</si>
  <si>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</si>
  <si>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</si>
  <si>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</si>
  <si>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</si>
  <si>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</si>
  <si>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</si>
  <si>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</si>
  <si>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</si>
  <si>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</si>
  <si>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</si>
  <si>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</si>
  <si>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</si>
  <si>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</si>
  <si>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</si>
  <si>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</si>
  <si>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</si>
  <si>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</si>
  <si>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</si>
  <si>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</si>
  <si>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</si>
  <si>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</si>
  <si>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</si>
  <si>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</si>
  <si>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</si>
  <si>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</si>
  <si>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</si>
  <si>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</si>
  <si>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</si>
  <si>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</si>
  <si>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</si>
  <si>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</si>
  <si>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</si>
  <si>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</si>
  <si>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</si>
  <si>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</si>
  <si>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</si>
  <si>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</si>
  <si>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</si>
  <si>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</si>
  <si>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</si>
  <si>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</si>
  <si>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</si>
  <si>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</si>
  <si>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</si>
  <si>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</si>
  <si>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</si>
  <si>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</si>
  <si>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</si>
  <si>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</si>
  <si>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</si>
  <si>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</si>
  <si>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</si>
  <si>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</si>
  <si>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</si>
  <si>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</si>
  <si>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</si>
  <si>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</si>
  <si>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</si>
  <si>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</si>
  <si>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</si>
  <si>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</si>
  <si>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</si>
  <si>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</si>
  <si>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</si>
  <si>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</si>
  <si>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</si>
  <si>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</si>
  <si>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</si>
  <si>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</si>
  <si>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</si>
  <si>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</si>
  <si>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</si>
  <si>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</si>
  <si>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</si>
  <si>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</si>
  <si>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</si>
  <si>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</si>
  <si>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</si>
  <si>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</si>
  <si>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</si>
  <si>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</si>
  <si>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</si>
  <si>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</si>
  <si>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</si>
  <si>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</si>
  <si>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</si>
  <si>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</si>
  <si>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</si>
  <si>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</si>
  <si>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</si>
  <si>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</si>
  <si>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</si>
  <si>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</si>
  <si>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</si>
  <si>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</si>
  <si>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</si>
  <si>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</si>
  <si>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</si>
  <si>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</si>
  <si>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</si>
  <si>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</si>
  <si>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</si>
  <si>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</si>
  <si>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</si>
  <si>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</si>
  <si>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</si>
  <si>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</si>
  <si>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</si>
  <si>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</si>
  <si>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</si>
  <si>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</si>
  <si>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</si>
  <si>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</si>
  <si>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</si>
  <si>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</si>
  <si>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</si>
  <si>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</si>
  <si>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</si>
  <si>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</si>
  <si>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</si>
  <si>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</si>
  <si>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</si>
  <si>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</si>
  <si>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</si>
  <si>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</si>
  <si>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</si>
  <si>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</si>
  <si>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</si>
  <si>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</si>
  <si>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</si>
  <si>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</si>
  <si>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</si>
  <si>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</si>
  <si>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</si>
  <si>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</si>
  <si>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</si>
  <si>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</si>
  <si>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</si>
  <si>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</si>
  <si>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</si>
  <si>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</si>
  <si>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</si>
  <si>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</si>
  <si>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</si>
  <si>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</si>
  <si>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</si>
  <si>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</si>
  <si>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</si>
  <si>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</si>
  <si>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</si>
  <si>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</si>
  <si>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</si>
  <si>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</si>
  <si>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</si>
  <si>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</si>
  <si>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</si>
  <si>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</si>
  <si>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</si>
  <si>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</si>
  <si>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</si>
  <si>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</si>
  <si>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</si>
  <si>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</si>
  <si>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</si>
  <si>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</si>
  <si>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</si>
  <si>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</si>
  <si>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</si>
  <si>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</si>
  <si>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</si>
  <si>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</si>
  <si>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</si>
  <si>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</si>
  <si>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</si>
  <si>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</si>
  <si>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</si>
  <si>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</si>
  <si>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</si>
  <si>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</si>
  <si>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</si>
  <si>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</si>
  <si>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</si>
  <si>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</si>
  <si>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</si>
  <si>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</si>
  <si>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</si>
  <si>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</si>
  <si>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</si>
  <si>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</si>
  <si>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</si>
  <si>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</si>
  <si>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</si>
  <si>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</si>
  <si>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</si>
  <si>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</si>
  <si>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</si>
  <si>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</si>
  <si>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</si>
  <si>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</si>
  <si>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</si>
  <si>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</si>
  <si>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</si>
  <si>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</si>
  <si>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</si>
  <si>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</si>
  <si>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</si>
  <si>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</si>
  <si>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</si>
  <si>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</si>
  <si>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</si>
  <si>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</si>
  <si>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</si>
  <si>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</si>
  <si>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</si>
  <si>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</si>
  <si>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</si>
  <si>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</si>
  <si>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</si>
  <si>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</si>
  <si>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</si>
  <si>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</si>
  <si>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</si>
  <si>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</si>
  <si>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</si>
  <si>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</si>
  <si>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</si>
  <si>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</si>
  <si>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</si>
  <si>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</si>
  <si>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</si>
  <si>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</si>
  <si>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</si>
  <si>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</si>
  <si>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</si>
  <si>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</si>
  <si>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</si>
  <si>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</si>
  <si>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</si>
  <si>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</si>
  <si>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</si>
  <si>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</si>
  <si>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</si>
  <si>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</si>
  <si>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</si>
  <si>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</si>
  <si>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</si>
  <si>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</si>
  <si>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</si>
  <si>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</si>
  <si>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</si>
  <si>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</si>
  <si>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</si>
  <si>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</si>
  <si>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</si>
  <si>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</si>
  <si>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</si>
  <si>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</si>
  <si>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</si>
  <si>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</si>
  <si>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</si>
  <si>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</si>
  <si>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</si>
  <si>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</si>
  <si>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</si>
  <si>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</si>
  <si>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</si>
  <si>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</si>
  <si>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</si>
  <si>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</si>
  <si>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</si>
  <si>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</si>
  <si>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</si>
  <si>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</si>
  <si>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</si>
  <si>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</si>
  <si>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</si>
  <si>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</si>
  <si>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</si>
  <si>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</si>
  <si>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</si>
  <si>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</si>
  <si>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</si>
  <si>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</si>
  <si>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</si>
  <si>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</si>
  <si>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</si>
  <si>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</si>
  <si>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</si>
  <si>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</si>
  <si>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</si>
  <si>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</si>
  <si>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</si>
  <si>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</si>
  <si>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</si>
  <si>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</si>
  <si>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</si>
  <si>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</si>
  <si>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</si>
  <si>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</si>
  <si>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</si>
  <si>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</si>
  <si>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</si>
  <si>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</si>
  <si>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</si>
  <si>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</si>
  <si>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</si>
  <si>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</si>
  <si>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</si>
  <si>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</si>
  <si>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</si>
  <si>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</si>
  <si>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</si>
  <si>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</si>
  <si>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</si>
  <si>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</si>
  <si>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</si>
  <si>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</si>
  <si>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</si>
  <si>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</si>
  <si>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</si>
  <si>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</si>
  <si>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</si>
  <si>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</si>
  <si>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</si>
  <si>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</si>
  <si>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</si>
  <si>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</si>
  <si>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</si>
  <si>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</si>
  <si>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</si>
  <si>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</si>
  <si>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</si>
  <si>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</si>
  <si>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</si>
  <si>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</si>
  <si>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</si>
  <si>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</si>
  <si>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</si>
  <si>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</si>
  <si>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</si>
  <si>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</si>
  <si>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</si>
  <si>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</si>
  <si>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</si>
  <si>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</si>
  <si>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</si>
  <si>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</si>
  <si>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</si>
  <si>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</si>
  <si>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</si>
  <si>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</si>
  <si>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</si>
  <si>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</si>
  <si>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</si>
  <si>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</si>
  <si>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</si>
  <si>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</si>
  <si>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</si>
  <si>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</si>
  <si>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</si>
  <si>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</si>
  <si>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</si>
  <si>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</si>
  <si>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</si>
  <si>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</si>
  <si>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</si>
  <si>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</si>
  <si>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</si>
  <si>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</si>
  <si>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</si>
  <si>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</si>
  <si>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</si>
  <si>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</si>
  <si>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</si>
  <si>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</si>
  <si>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</si>
  <si>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</si>
  <si>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</si>
  <si>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</si>
  <si>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</si>
  <si>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</si>
  <si>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</si>
  <si>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</si>
  <si>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</si>
  <si>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</si>
  <si>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</si>
  <si>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</si>
  <si>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</si>
  <si>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</si>
  <si>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</si>
  <si>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</si>
  <si>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</si>
  <si>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</si>
  <si>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</si>
  <si>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</si>
  <si>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</si>
  <si>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</si>
  <si>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</si>
  <si>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</si>
  <si>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</si>
  <si>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</si>
  <si>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</si>
  <si>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</si>
  <si>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</si>
  <si>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</si>
  <si>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</si>
  <si>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</si>
  <si>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</si>
  <si>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</si>
  <si>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</si>
  <si>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</si>
  <si>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</si>
  <si>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</si>
  <si>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</si>
  <si>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</si>
  <si>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</si>
  <si>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</si>
  <si>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</si>
  <si>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</si>
  <si>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</si>
  <si>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</si>
  <si>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</si>
  <si>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</si>
  <si>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</si>
  <si>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</si>
  <si>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</si>
  <si>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</si>
  <si>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</si>
  <si>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</si>
  <si>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</si>
  <si>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</si>
  <si>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</si>
  <si>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</si>
  <si>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</si>
  <si>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</si>
  <si>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</si>
  <si>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</si>
  <si>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</si>
  <si>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</si>
  <si>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</si>
  <si>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</si>
  <si>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</si>
  <si>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</si>
  <si>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</si>
  <si>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</si>
  <si>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</si>
  <si>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</si>
  <si>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</si>
  <si>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</si>
  <si>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</si>
  <si>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</si>
  <si>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</si>
  <si>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</si>
  <si>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</si>
  <si>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</si>
  <si>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</si>
  <si>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</si>
  <si>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</si>
  <si>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</si>
  <si>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</si>
  <si>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</si>
  <si>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</si>
  <si>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</si>
  <si>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</si>
  <si>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</si>
  <si>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</si>
  <si>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</si>
  <si>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</si>
  <si>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</si>
  <si>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</si>
  <si>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</si>
  <si>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</si>
  <si>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</si>
  <si>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</si>
  <si>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</si>
  <si>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</si>
  <si>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</si>
  <si>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</si>
  <si>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</si>
  <si>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</si>
  <si>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</si>
  <si>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</si>
  <si>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</si>
  <si>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</si>
  <si>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</si>
  <si>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</si>
  <si>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</si>
  <si>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</si>
  <si>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</si>
  <si>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</si>
  <si>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</si>
  <si>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</si>
  <si>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</si>
  <si>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</si>
  <si>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</si>
  <si>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</si>
  <si>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</si>
  <si>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</si>
  <si>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</si>
  <si>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</si>
  <si>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</si>
  <si>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</si>
  <si>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</si>
  <si>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</si>
  <si>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</si>
  <si>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</si>
  <si>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</si>
  <si>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</si>
  <si>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</si>
  <si>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</si>
  <si>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</si>
  <si>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</si>
  <si>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</si>
  <si>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</si>
  <si>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</si>
  <si>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</si>
  <si>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</si>
  <si>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</si>
  <si>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</si>
  <si>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</si>
  <si>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</si>
  <si>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</si>
  <si>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</si>
  <si>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</si>
  <si>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</si>
  <si>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</si>
  <si>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</si>
  <si>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</si>
  <si>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</si>
  <si>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</si>
  <si>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</si>
  <si>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</si>
  <si>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</si>
  <si>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</si>
  <si>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</si>
  <si>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</si>
  <si>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</si>
  <si>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</si>
  <si>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</si>
  <si>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</si>
  <si>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</si>
  <si>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</si>
  <si>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</si>
  <si>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</si>
  <si>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</si>
  <si>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</si>
  <si>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</si>
  <si>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</si>
  <si>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</si>
  <si>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</si>
  <si>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</si>
  <si>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</si>
  <si>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</si>
  <si>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</si>
  <si>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</si>
  <si>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</si>
  <si>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</si>
  <si>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</si>
  <si>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</si>
  <si>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</si>
  <si>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</si>
  <si>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</si>
  <si>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</si>
  <si>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</si>
  <si>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</si>
  <si>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</si>
  <si>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</si>
  <si>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</si>
  <si>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</si>
  <si>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</si>
  <si>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</si>
  <si>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</si>
  <si>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</si>
  <si>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</si>
  <si>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</si>
  <si>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</si>
  <si>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</si>
  <si>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</si>
  <si>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</si>
  <si>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</si>
  <si>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</si>
  <si>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</si>
  <si>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</si>
  <si>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</si>
  <si>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</si>
  <si>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</si>
  <si>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</si>
  <si>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</si>
  <si>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</si>
  <si>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</si>
  <si>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</si>
  <si>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</si>
  <si>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</si>
  <si>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</si>
  <si>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</si>
  <si>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</si>
  <si>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</si>
  <si>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</si>
  <si>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</si>
  <si>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</si>
  <si>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</si>
  <si>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</si>
  <si>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</si>
  <si>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</si>
  <si>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</si>
  <si>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</si>
  <si>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</si>
  <si>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</si>
  <si>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</si>
  <si>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</si>
  <si>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</si>
  <si>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</si>
  <si>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</si>
  <si>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</si>
  <si>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</si>
  <si>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</si>
  <si>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</si>
  <si>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</si>
  <si>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</si>
  <si>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</si>
  <si>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</si>
  <si>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</si>
  <si>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</si>
  <si>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</si>
  <si>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</si>
  <si>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</si>
  <si>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</si>
  <si>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</si>
  <si>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</si>
  <si>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</si>
  <si>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</si>
  <si>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</si>
  <si>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</si>
  <si>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</si>
  <si>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</si>
  <si>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</si>
  <si>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</si>
  <si>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</si>
  <si>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</si>
  <si>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</si>
  <si>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</si>
  <si>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</si>
  <si>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</si>
  <si>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</si>
  <si>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</si>
  <si>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</si>
  <si>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</si>
  <si>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</si>
  <si>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</si>
  <si>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</si>
  <si>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</si>
  <si>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</si>
  <si>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</si>
  <si>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</si>
  <si>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</si>
  <si>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</si>
  <si>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</si>
  <si>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</si>
  <si>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</si>
  <si>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</si>
  <si>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</si>
  <si>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</si>
  <si>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</si>
  <si>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</si>
  <si>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</si>
  <si>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</si>
  <si>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</si>
  <si>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</si>
  <si>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</si>
  <si>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</si>
  <si>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</si>
  <si>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</si>
  <si>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</si>
  <si>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</si>
  <si>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</si>
  <si>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</si>
  <si>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</si>
  <si>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</si>
  <si>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</si>
  <si>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</si>
  <si>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</si>
  <si>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</si>
  <si>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</si>
  <si>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</si>
  <si>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</si>
  <si>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</si>
  <si>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</si>
  <si>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</si>
  <si>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</si>
  <si>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</si>
  <si>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</si>
  <si>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</si>
  <si>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</si>
  <si>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</si>
  <si>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</si>
  <si>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</si>
  <si>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</si>
  <si>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</si>
  <si>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</si>
  <si>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</si>
  <si>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</si>
  <si>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</si>
  <si>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</si>
  <si>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</si>
  <si>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</si>
  <si>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</si>
  <si>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</si>
  <si>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</si>
  <si>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</si>
  <si>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</si>
  <si>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</si>
  <si>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</si>
  <si>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</si>
  <si>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</si>
  <si>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</si>
  <si>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</si>
  <si>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</si>
  <si>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</si>
  <si>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</si>
  <si>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</si>
  <si>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</si>
  <si>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</si>
  <si>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</si>
  <si>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</si>
  <si>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</si>
  <si>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</si>
  <si>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</si>
  <si>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</si>
  <si>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</si>
  <si>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</si>
  <si>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</si>
  <si>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</si>
  <si>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</si>
  <si>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</si>
  <si>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</si>
  <si>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</si>
  <si>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</si>
  <si>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</si>
  <si>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</si>
  <si>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</si>
  <si>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</si>
  <si>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</si>
  <si>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</si>
  <si>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</si>
  <si>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</si>
  <si>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</si>
  <si>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</si>
  <si>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</si>
  <si>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</si>
  <si>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</si>
  <si>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</si>
  <si>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</si>
  <si>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</si>
  <si>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</si>
  <si>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</si>
  <si>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</si>
  <si>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</si>
  <si>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</si>
  <si>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</si>
  <si>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</si>
  <si>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</si>
  <si>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</si>
  <si>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</si>
  <si>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</si>
  <si>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</si>
  <si>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</si>
  <si>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</si>
  <si>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</si>
  <si>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</si>
  <si>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</si>
  <si>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</si>
  <si>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</si>
  <si>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</si>
  <si>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</si>
  <si>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</si>
  <si>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</si>
  <si>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</si>
  <si>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</si>
  <si>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</si>
  <si>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</si>
  <si>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</si>
  <si>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</si>
  <si>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</si>
  <si>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</si>
  <si>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</si>
  <si>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</si>
  <si>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</si>
  <si>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</si>
  <si>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</si>
  <si>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</si>
  <si>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</si>
  <si>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</si>
  <si>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</si>
  <si>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</si>
  <si>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</si>
  <si>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</si>
  <si>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</si>
  <si>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</si>
  <si>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</si>
  <si>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</si>
  <si>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</si>
  <si>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</si>
  <si>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</si>
  <si>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</si>
  <si>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</si>
  <si>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</si>
  <si>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</si>
  <si>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</si>
  <si>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</si>
  <si>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</si>
  <si>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</si>
  <si>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</si>
  <si>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</si>
  <si>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</si>
  <si>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</si>
  <si>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</si>
  <si>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</si>
  <si>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</si>
  <si>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</si>
  <si>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</si>
  <si>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</si>
  <si>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</si>
  <si>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</si>
  <si>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</si>
  <si>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</si>
  <si>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</si>
  <si>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</si>
  <si>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</si>
  <si>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</si>
  <si>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</si>
  <si>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</si>
  <si>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</si>
  <si>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</si>
  <si>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</si>
  <si>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</si>
  <si>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</si>
  <si>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</si>
  <si>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</si>
  <si>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</si>
  <si>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</si>
  <si>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</si>
  <si>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</si>
  <si>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</si>
  <si>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</si>
  <si>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</si>
  <si>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</si>
  <si>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</si>
  <si>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</si>
  <si>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</si>
  <si>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</si>
  <si>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</si>
  <si>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</si>
  <si>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</si>
  <si>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</si>
  <si>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</si>
  <si>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</si>
  <si>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</si>
  <si>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</si>
  <si>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</si>
  <si>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</si>
  <si>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</si>
  <si>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</si>
  <si>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</si>
  <si>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</si>
  <si>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</si>
  <si>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</si>
  <si>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</si>
  <si>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</si>
  <si>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</si>
  <si>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</si>
  <si>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</si>
  <si>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</si>
  <si>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</si>
  <si>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</si>
  <si>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</si>
  <si>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</si>
  <si>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</si>
  <si>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</si>
  <si>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</si>
  <si>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</si>
  <si>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</si>
  <si>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</si>
  <si>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</si>
  <si>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</si>
  <si>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</si>
  <si>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</si>
  <si>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</si>
  <si>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</si>
  <si>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</si>
  <si>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</si>
  <si>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</si>
  <si>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</si>
  <si>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</si>
  <si>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</si>
  <si>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</si>
  <si>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</si>
  <si>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</si>
  <si>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</si>
  <si>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</si>
  <si>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</si>
  <si>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</si>
  <si>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</si>
  <si>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</si>
  <si>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</si>
  <si>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</si>
  <si>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</si>
  <si>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</si>
  <si>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</si>
  <si>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</si>
  <si>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</si>
  <si>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</si>
  <si>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</si>
  <si>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</si>
  <si>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</si>
  <si>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</si>
  <si>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</si>
  <si>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</si>
  <si>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</si>
  <si>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</si>
  <si>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</si>
  <si>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</si>
  <si>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</si>
  <si>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</si>
  <si>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</si>
  <si>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</si>
  <si>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</si>
  <si>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</si>
  <si>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</si>
  <si>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</si>
  <si>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</si>
  <si>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</si>
  <si>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</si>
  <si>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</si>
  <si>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</si>
  <si>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</si>
  <si>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</si>
  <si>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</si>
  <si>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</si>
  <si>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</si>
  <si>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</si>
  <si>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</si>
  <si>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</si>
  <si>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</si>
  <si>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</si>
  <si>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</si>
  <si>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</si>
  <si>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</si>
  <si>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</si>
  <si>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</si>
  <si>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</si>
  <si>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</si>
  <si>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</si>
  <si>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</si>
  <si>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</si>
  <si>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</si>
  <si>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</si>
  <si>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</si>
  <si>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</si>
  <si>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</si>
  <si>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</si>
  <si>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</si>
  <si>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</si>
  <si>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</si>
  <si>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</si>
  <si>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</si>
  <si>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</si>
  <si>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</si>
  <si>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</si>
  <si>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</si>
  <si>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</si>
  <si>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</si>
  <si>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</si>
  <si>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</si>
  <si>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</si>
  <si>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</si>
  <si>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</si>
  <si>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</si>
  <si>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</si>
  <si>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</si>
  <si>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</si>
  <si>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</si>
  <si>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</si>
  <si>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</si>
  <si>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</si>
  <si>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</si>
  <si>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</si>
  <si>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</si>
  <si>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</si>
  <si>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</si>
  <si>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</si>
  <si>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</si>
  <si>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</si>
  <si>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</si>
  <si>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</si>
  <si>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</si>
  <si>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</si>
  <si>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</si>
  <si>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</si>
  <si>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</si>
  <si>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</si>
  <si>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</si>
  <si>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</si>
  <si>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</si>
  <si>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</si>
  <si>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</si>
  <si>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</si>
  <si>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</si>
  <si>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</si>
  <si>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</si>
  <si>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</si>
  <si>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</si>
  <si>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</si>
  <si>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</si>
  <si>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</si>
  <si>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</si>
  <si>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</si>
  <si>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</si>
  <si>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</si>
  <si>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</si>
  <si>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</si>
  <si>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</si>
  <si>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</si>
  <si>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</si>
  <si>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</si>
  <si>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</si>
  <si>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</si>
  <si>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</si>
  <si>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</si>
  <si>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</si>
  <si>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</si>
  <si>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</si>
  <si>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</si>
  <si>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</si>
  <si>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</si>
  <si>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</si>
  <si>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</si>
  <si>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</si>
  <si>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</si>
  <si>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</si>
  <si>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</si>
  <si>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</si>
  <si>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</si>
  <si>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</si>
  <si>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</si>
  <si>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</si>
  <si>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</si>
  <si>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</si>
  <si>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</si>
  <si>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</si>
  <si>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</si>
  <si>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</si>
  <si>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</si>
  <si>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</si>
  <si>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</si>
  <si>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</si>
  <si>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</si>
  <si>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</si>
  <si>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</si>
  <si>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</si>
  <si>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</si>
  <si>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</si>
  <si>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</si>
  <si>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</si>
  <si>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</si>
  <si>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</si>
  <si>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</si>
  <si>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</si>
  <si>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</si>
  <si>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</si>
  <si>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</si>
  <si>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</si>
  <si>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</si>
  <si>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</si>
  <si>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</si>
  <si>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</si>
  <si>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</si>
  <si>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</si>
  <si>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</si>
  <si>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</si>
  <si>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</si>
  <si>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</si>
  <si>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</si>
  <si>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</si>
  <si>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</si>
  <si>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</si>
  <si>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</si>
  <si>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</si>
  <si>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</si>
  <si>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</si>
  <si>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</si>
  <si>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</si>
  <si>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</si>
  <si>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</si>
  <si>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</si>
  <si>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</si>
  <si>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</si>
  <si>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</si>
  <si>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</si>
  <si>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</si>
  <si>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</si>
  <si>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</si>
  <si>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</si>
  <si>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</si>
  <si>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</si>
  <si>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</si>
  <si>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</si>
  <si>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</si>
  <si>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</si>
  <si>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</si>
  <si>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</si>
  <si>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</si>
  <si>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</si>
  <si>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</si>
  <si>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</si>
  <si>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</si>
  <si>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</si>
  <si>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</si>
  <si>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</si>
  <si>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</si>
  <si>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</si>
  <si>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</si>
  <si>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</si>
  <si>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</si>
  <si>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</si>
  <si>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</si>
  <si>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</si>
  <si>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</si>
  <si>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</si>
  <si>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</si>
  <si>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</si>
  <si>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</si>
  <si>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</si>
  <si>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</si>
  <si>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</si>
  <si>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</si>
  <si>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</si>
  <si>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</si>
  <si>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</si>
  <si>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</si>
  <si>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</si>
  <si>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</si>
  <si>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</si>
  <si>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</si>
  <si>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</si>
  <si>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</si>
  <si>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</si>
  <si>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</si>
  <si>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</si>
  <si>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</si>
  <si>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</si>
  <si>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</si>
  <si>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</si>
  <si>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</si>
  <si>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</si>
  <si>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</si>
  <si>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</si>
  <si>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</si>
  <si>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</si>
  <si>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</si>
  <si>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</si>
  <si>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</si>
  <si>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</si>
  <si>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</si>
  <si>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</si>
  <si>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</si>
  <si>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</si>
  <si>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</si>
  <si>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</si>
  <si>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</si>
  <si>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</si>
  <si>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</si>
  <si>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</si>
  <si>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</si>
  <si>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</si>
  <si>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</si>
  <si>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</si>
  <si>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</si>
  <si>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</si>
  <si>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</si>
  <si>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</si>
  <si>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</si>
  <si>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</si>
  <si>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</si>
  <si>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</si>
  <si>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</si>
  <si>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</si>
  <si>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</si>
  <si>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</si>
  <si>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</si>
  <si>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</si>
  <si>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</si>
  <si>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</si>
  <si>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</si>
  <si>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</si>
  <si>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</si>
  <si>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</si>
  <si>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</si>
  <si>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</si>
  <si>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</si>
  <si>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</si>
  <si>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</si>
  <si>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</si>
  <si>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</si>
  <si>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</si>
  <si>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</si>
  <si>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</si>
  <si>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</si>
  <si>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</si>
  <si>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</si>
  <si>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</si>
  <si>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</si>
  <si>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</si>
  <si>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</si>
  <si>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</si>
  <si>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</si>
  <si>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</si>
  <si>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</si>
  <si>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</si>
  <si>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</si>
  <si>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</si>
  <si>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</si>
  <si>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</si>
  <si>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</si>
  <si>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</si>
  <si>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</si>
  <si>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</si>
  <si>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</si>
  <si>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</si>
  <si>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</si>
  <si>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</si>
  <si>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</si>
  <si>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</si>
  <si>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</si>
  <si>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</si>
  <si>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</si>
  <si>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</si>
  <si>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</si>
  <si>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</si>
  <si>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</si>
  <si>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</si>
  <si>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</si>
  <si>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</si>
  <si>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</si>
  <si>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</si>
  <si>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</si>
  <si>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</si>
  <si>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</si>
  <si>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</si>
  <si>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</si>
  <si>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</si>
  <si>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</si>
  <si>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</si>
  <si>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</si>
  <si>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</si>
  <si>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</si>
  <si>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</si>
  <si>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</si>
  <si>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</si>
  <si>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</si>
  <si>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</si>
  <si>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</si>
  <si>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</si>
  <si>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</si>
  <si>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</si>
  <si>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</si>
  <si>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</si>
  <si>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</si>
  <si>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</si>
  <si>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</si>
  <si>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</si>
  <si>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</si>
  <si>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</si>
  <si>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</si>
  <si>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</si>
  <si>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</si>
  <si>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</si>
  <si>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</si>
  <si>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</si>
  <si>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</si>
  <si>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</si>
  <si>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</si>
  <si>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</si>
  <si>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</si>
  <si>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</si>
  <si>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</si>
  <si>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</si>
  <si>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</si>
  <si>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</si>
  <si>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</si>
  <si>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</si>
  <si>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</si>
  <si>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</si>
  <si>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</si>
  <si>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</si>
  <si>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</si>
  <si>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</si>
  <si>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</si>
  <si>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</si>
  <si>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</si>
  <si>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</si>
  <si>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</si>
  <si>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</si>
  <si>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</si>
  <si>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</si>
  <si>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</si>
  <si>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</si>
  <si>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</si>
  <si>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</si>
  <si>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</si>
  <si>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</si>
  <si>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</si>
  <si>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</si>
  <si>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</si>
  <si>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</si>
  <si>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</si>
  <si>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</si>
  <si>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</si>
  <si>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</si>
  <si>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</si>
  <si>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</si>
  <si>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</si>
  <si>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</si>
  <si>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</si>
  <si>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</si>
  <si>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</si>
  <si>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</si>
  <si>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</si>
  <si>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</si>
  <si>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</si>
  <si>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</si>
  <si>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</si>
  <si>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</si>
  <si>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</si>
  <si>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</si>
  <si>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</si>
  <si>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</si>
  <si>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</si>
  <si>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</si>
  <si>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</si>
  <si>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</si>
  <si>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</si>
  <si>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</si>
  <si>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</si>
  <si>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</si>
  <si>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</si>
  <si>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</si>
  <si>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</si>
  <si>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</si>
  <si>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</si>
  <si>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</si>
  <si>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</si>
  <si>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</si>
  <si>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</si>
  <si>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</si>
  <si>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</si>
  <si>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</si>
  <si>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</si>
  <si>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</si>
  <si>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</si>
  <si>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</si>
  <si>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</si>
  <si>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</si>
  <si>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</si>
  <si>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</si>
  <si>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</si>
  <si>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</si>
  <si>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</si>
  <si>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</si>
  <si>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</si>
  <si>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</si>
  <si>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</si>
  <si>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</si>
  <si>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</si>
  <si>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</si>
  <si>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</si>
  <si>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</si>
  <si>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</si>
  <si>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</si>
  <si>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</si>
  <si>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</si>
  <si>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</si>
  <si>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</si>
  <si>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</si>
  <si>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</si>
  <si>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</si>
  <si>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</si>
  <si>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</si>
  <si>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</si>
  <si>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</si>
  <si>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</si>
  <si>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</si>
  <si>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</si>
  <si>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</si>
  <si>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</si>
  <si>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</si>
  <si>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</si>
  <si>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</si>
  <si>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</si>
  <si>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</si>
  <si>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</si>
  <si>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</si>
  <si>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</si>
  <si>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</si>
  <si>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</si>
  <si>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</si>
  <si>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</si>
  <si>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</si>
  <si>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</si>
  <si>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</si>
  <si>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</si>
  <si>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</si>
  <si>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</si>
  <si>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</si>
  <si>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</si>
  <si>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</si>
  <si>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</si>
  <si>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</si>
  <si>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</si>
  <si>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</si>
  <si>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</si>
  <si>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</si>
  <si>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</si>
  <si>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</si>
  <si>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</si>
  <si>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</si>
  <si>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</si>
  <si>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</si>
  <si>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</si>
  <si>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</si>
  <si>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</si>
  <si>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</si>
  <si>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</si>
  <si>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</si>
  <si>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</si>
  <si>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</si>
  <si>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</si>
  <si>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</si>
  <si>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</si>
  <si>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</si>
  <si>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</si>
  <si>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</si>
  <si>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</si>
  <si>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</si>
  <si>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</si>
  <si>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</si>
  <si>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</si>
  <si>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</si>
  <si>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</si>
  <si>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</si>
  <si>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</si>
  <si>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</si>
  <si>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</si>
  <si>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</si>
  <si>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</si>
  <si>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</si>
  <si>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</si>
  <si>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</si>
  <si>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</si>
  <si>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</si>
  <si>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</si>
  <si>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</si>
  <si>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</si>
  <si>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</si>
  <si>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</si>
  <si>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</si>
  <si>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</si>
  <si>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</si>
  <si>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</si>
  <si>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</si>
  <si>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</si>
  <si>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</si>
  <si>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</si>
  <si>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</si>
  <si>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</si>
  <si>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</si>
  <si>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</si>
  <si>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</si>
  <si>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</si>
  <si>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</si>
  <si>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</si>
  <si>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</si>
  <si>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</si>
  <si>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</si>
  <si>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</si>
  <si>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</si>
  <si>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</si>
  <si>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</si>
  <si>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</si>
  <si>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</si>
  <si>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</si>
  <si>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</si>
  <si>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</si>
  <si>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</si>
  <si>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</si>
  <si>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</si>
  <si>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</si>
  <si>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</si>
  <si>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</si>
  <si>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</si>
  <si>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</si>
  <si>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</si>
  <si>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</si>
  <si>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</si>
  <si>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</si>
  <si>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</si>
  <si>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</si>
  <si>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</si>
  <si>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</si>
  <si>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</si>
  <si>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</si>
  <si>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</si>
  <si>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</si>
  <si>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</si>
  <si>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</si>
  <si>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</si>
  <si>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</si>
  <si>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</si>
  <si>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</si>
  <si>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</si>
  <si>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</si>
  <si>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</si>
  <si>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</si>
  <si>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</si>
  <si>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</si>
  <si>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</si>
  <si>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</si>
  <si>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</si>
  <si>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</si>
  <si>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</si>
  <si>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</si>
  <si>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</si>
  <si>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</si>
  <si>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</si>
  <si>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</si>
  <si>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</si>
  <si>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</si>
  <si>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</si>
  <si>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</si>
  <si>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</si>
  <si>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</si>
  <si>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</si>
  <si>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</si>
  <si>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</si>
  <si>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</si>
  <si>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</si>
  <si>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</si>
  <si>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</si>
  <si>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</si>
  <si>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</si>
  <si>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</si>
  <si>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</si>
  <si>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</si>
  <si>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</si>
  <si>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</si>
  <si>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</si>
  <si>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</si>
  <si>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</si>
  <si>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</si>
  <si>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</si>
  <si>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</si>
  <si>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</si>
  <si>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</si>
  <si>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</si>
  <si>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</si>
  <si>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</si>
  <si>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</si>
  <si>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</si>
  <si>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</si>
  <si>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</si>
  <si>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</si>
  <si>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</si>
  <si>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</si>
  <si>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</si>
  <si>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</si>
  <si>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</si>
  <si>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</si>
  <si>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</si>
  <si>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</si>
  <si>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</si>
  <si>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</si>
  <si>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</si>
  <si>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</si>
  <si>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</si>
  <si>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</si>
  <si>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</si>
  <si>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</si>
  <si>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</si>
  <si>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</si>
  <si>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</si>
  <si>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</si>
  <si>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</si>
  <si>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</si>
  <si>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</si>
  <si>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</si>
  <si>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</si>
  <si>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</si>
  <si>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</si>
  <si>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</si>
  <si>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</si>
  <si>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</si>
  <si>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</si>
  <si>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</si>
  <si>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</si>
  <si>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</si>
  <si>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</si>
  <si>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</si>
  <si>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</si>
  <si>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</si>
  <si>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</si>
  <si>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</si>
  <si>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</si>
  <si>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</si>
  <si>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</si>
  <si>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</si>
  <si>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</si>
  <si>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</si>
  <si>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</si>
  <si>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</si>
  <si>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</si>
  <si>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</si>
  <si>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</si>
  <si>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</si>
  <si>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</si>
  <si>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</si>
  <si>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</si>
  <si>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</si>
  <si>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</si>
  <si>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</si>
  <si>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</si>
  <si>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</si>
  <si>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</si>
  <si>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</si>
  <si>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</si>
  <si>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</si>
  <si>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</si>
  <si>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</si>
  <si>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</si>
  <si>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</si>
  <si>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</si>
  <si>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</si>
  <si>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</si>
  <si>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</si>
  <si>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</si>
  <si>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</si>
  <si>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</si>
  <si>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</si>
  <si>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</si>
  <si>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</si>
  <si>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</si>
  <si>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</si>
  <si>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</si>
  <si>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</si>
  <si>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</si>
  <si>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</si>
  <si>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</si>
  <si>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</si>
  <si>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</si>
  <si>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</si>
  <si>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</si>
  <si>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</si>
  <si>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</si>
  <si>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</si>
  <si>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</si>
  <si>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</si>
  <si>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</si>
  <si>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</si>
  <si>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</si>
  <si>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</si>
  <si>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</si>
  <si>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</si>
  <si>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</si>
  <si>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</si>
  <si>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</si>
  <si>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</si>
  <si>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</si>
  <si>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</si>
  <si>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</si>
  <si>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</si>
  <si>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</si>
  <si>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</si>
  <si>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</si>
  <si>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</si>
  <si>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</si>
  <si>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</si>
  <si>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</si>
  <si>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</si>
  <si>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</si>
  <si>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</si>
  <si>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</si>
  <si>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</si>
  <si>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</si>
  <si>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</si>
  <si>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</si>
  <si>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</si>
  <si>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</si>
  <si>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</si>
  <si>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</si>
  <si>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</si>
  <si>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</si>
  <si>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</si>
  <si>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</si>
  <si>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</si>
  <si>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</si>
  <si>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</si>
  <si>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</si>
  <si>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</si>
  <si>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</si>
  <si>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</si>
  <si>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</si>
  <si>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</si>
  <si>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</si>
  <si>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</si>
  <si>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</si>
  <si>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</si>
  <si>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</si>
  <si>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</si>
  <si>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</si>
  <si>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</si>
  <si>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</si>
  <si>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</si>
  <si>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</si>
  <si>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</si>
  <si>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</si>
  <si>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</si>
  <si>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</si>
  <si>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</si>
  <si>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</si>
  <si>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</si>
  <si>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</si>
  <si>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</si>
  <si>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</si>
  <si>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</si>
  <si>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</si>
  <si>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</si>
  <si>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</si>
  <si>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</si>
  <si>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</si>
  <si>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</si>
  <si>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</si>
  <si>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</si>
  <si>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</si>
  <si>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</si>
  <si>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</si>
  <si>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</si>
  <si>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</si>
  <si>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</si>
  <si>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</si>
  <si>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</si>
  <si>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</si>
  <si>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</si>
  <si>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</si>
  <si>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</si>
  <si>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</si>
  <si>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</si>
  <si>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</si>
  <si>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</si>
  <si>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</si>
  <si>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</si>
  <si>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</si>
  <si>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</si>
  <si>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</si>
  <si>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</si>
  <si>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</si>
  <si>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</si>
  <si>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</si>
  <si>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</si>
  <si>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</si>
  <si>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</si>
  <si>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</si>
  <si>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</si>
  <si>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</si>
  <si>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</si>
  <si>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</si>
  <si>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</si>
  <si>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</si>
  <si>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</si>
  <si>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</si>
  <si>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</si>
  <si>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</si>
  <si>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</si>
  <si>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</si>
  <si>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</si>
  <si>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</si>
  <si>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</si>
  <si>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</si>
  <si>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</si>
  <si>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</si>
  <si>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</si>
  <si>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</si>
  <si>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</si>
  <si>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</si>
  <si>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</si>
  <si>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</si>
  <si>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</si>
  <si>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</si>
  <si>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</si>
  <si>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</si>
  <si>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</si>
  <si>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</si>
  <si>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</si>
  <si>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</si>
  <si>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</si>
  <si>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</si>
  <si>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</si>
  <si>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</si>
  <si>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</si>
  <si>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</si>
  <si>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</si>
  <si>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</si>
  <si>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</si>
  <si>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</si>
  <si>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</si>
  <si>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</si>
  <si>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</si>
  <si>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</si>
  <si>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</si>
  <si>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</si>
  <si>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</si>
  <si>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</si>
  <si>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</si>
  <si>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</si>
  <si>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</si>
  <si>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</si>
  <si>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</si>
  <si>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</si>
  <si>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</si>
  <si>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</si>
  <si>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</si>
  <si>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</si>
  <si>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</si>
  <si>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</si>
  <si>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</si>
  <si>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</si>
  <si>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</si>
  <si>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</si>
  <si>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</si>
  <si>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</si>
  <si>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</si>
  <si>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</si>
  <si>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</si>
  <si>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</si>
  <si>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</si>
  <si>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</si>
  <si>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</si>
  <si>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</si>
  <si>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</si>
  <si>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</si>
  <si>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</si>
  <si>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</si>
  <si>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</si>
  <si>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</si>
  <si>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</si>
  <si>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</si>
  <si>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</si>
  <si>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</si>
  <si>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</si>
  <si>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</si>
  <si>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</si>
  <si>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</si>
  <si>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</si>
  <si>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</si>
  <si>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</si>
  <si>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</si>
  <si>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</si>
  <si>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</si>
  <si>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</si>
  <si>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</si>
  <si>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</si>
  <si>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</si>
  <si>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</si>
  <si>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</si>
  <si>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</si>
  <si>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</si>
  <si>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</si>
  <si>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</si>
  <si>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</si>
  <si>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</si>
  <si>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</si>
  <si>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</si>
  <si>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</si>
  <si>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</si>
  <si>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</si>
  <si>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</si>
  <si>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</si>
  <si>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</si>
  <si>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</si>
  <si>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</si>
  <si>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</si>
  <si>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</si>
  <si>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</si>
  <si>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</si>
  <si>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</si>
  <si>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</si>
  <si>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</si>
  <si>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</si>
  <si>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</si>
  <si>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</si>
  <si>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</si>
  <si>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</si>
  <si>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</si>
  <si>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</si>
  <si>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</si>
  <si>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</si>
  <si>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</si>
  <si>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</si>
  <si>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</si>
  <si>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</si>
  <si>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</si>
  <si>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</si>
  <si>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</si>
  <si>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</si>
  <si>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</si>
  <si>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</si>
  <si>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</si>
  <si>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</si>
  <si>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</si>
  <si>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</si>
  <si>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</si>
  <si>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</si>
  <si>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</si>
  <si>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</si>
  <si>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</si>
  <si>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</si>
  <si>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</si>
  <si>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</si>
  <si>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</si>
  <si>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</si>
  <si>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</si>
  <si>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</si>
  <si>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</si>
  <si>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</si>
  <si>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</si>
  <si>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</si>
  <si>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</si>
  <si>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</si>
  <si>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</si>
  <si>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</si>
  <si>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</si>
  <si>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</si>
  <si>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</si>
  <si>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</si>
  <si>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</si>
  <si>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</si>
  <si>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</si>
  <si>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</si>
  <si>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</si>
  <si>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</si>
  <si>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</si>
  <si>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</si>
  <si>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</si>
  <si>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</si>
  <si>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</si>
  <si>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</si>
  <si>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</si>
  <si>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</si>
  <si>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</si>
  <si>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</si>
  <si>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</si>
  <si>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</si>
  <si>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</si>
  <si>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</si>
  <si>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</si>
  <si>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</si>
  <si>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</si>
  <si>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</si>
  <si>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</si>
  <si>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</si>
  <si>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</si>
  <si>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</si>
  <si>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</si>
  <si>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</si>
  <si>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</si>
  <si>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</si>
  <si>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</si>
  <si>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</si>
  <si>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</si>
  <si>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</si>
  <si>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</si>
  <si>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</si>
  <si>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</si>
  <si>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</si>
  <si>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</si>
  <si>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</si>
  <si>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</si>
  <si>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</si>
  <si>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</si>
  <si>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</si>
  <si>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</si>
  <si>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</si>
  <si>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</si>
  <si>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</si>
  <si>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</si>
  <si>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</si>
  <si>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</si>
  <si>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</si>
  <si>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</si>
  <si>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</si>
  <si>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</si>
  <si>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</si>
  <si>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</si>
  <si>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</si>
  <si>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</si>
  <si>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</si>
  <si>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</si>
  <si>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</si>
  <si>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</si>
  <si>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</si>
  <si>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</si>
  <si>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</si>
  <si>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</si>
  <si>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</si>
  <si>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</si>
  <si>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</si>
  <si>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</si>
  <si>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</si>
  <si>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</si>
  <si>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</si>
  <si>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</si>
  <si>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</si>
  <si>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</si>
  <si>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</si>
  <si>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</si>
  <si>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</si>
  <si>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</si>
  <si>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</si>
  <si>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</si>
  <si>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</si>
  <si>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</si>
  <si>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</si>
  <si>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</si>
  <si>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</si>
  <si>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</si>
  <si>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</si>
  <si>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</si>
  <si>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</si>
  <si>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</si>
  <si>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</si>
  <si>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</si>
  <si>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</si>
  <si>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</si>
  <si>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</si>
  <si>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</si>
  <si>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</si>
  <si>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</si>
  <si>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</si>
  <si>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</si>
  <si>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</si>
  <si>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</si>
  <si>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</si>
  <si>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</si>
  <si>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</si>
  <si>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</si>
  <si>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</si>
  <si>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</si>
  <si>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</si>
  <si>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</si>
  <si>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</si>
  <si>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</si>
  <si>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</si>
  <si>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</si>
  <si>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</si>
  <si>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</si>
  <si>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</si>
  <si>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</si>
  <si>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</si>
  <si>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</si>
  <si>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</si>
  <si>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</si>
  <si>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</si>
  <si>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</si>
  <si>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</si>
  <si>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</si>
  <si>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</si>
  <si>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</si>
  <si>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</si>
  <si>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</si>
  <si>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</si>
  <si>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</si>
  <si>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</si>
  <si>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</si>
  <si>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</si>
  <si>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</si>
  <si>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</si>
  <si>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</si>
  <si>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</si>
  <si>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</si>
  <si>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</si>
  <si>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</si>
  <si>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</si>
  <si>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</si>
  <si>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</si>
  <si>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</si>
  <si>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</si>
  <si>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</si>
  <si>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</si>
  <si>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</si>
  <si>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</si>
  <si>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</si>
  <si>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</si>
  <si>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</si>
  <si>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</si>
  <si>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</si>
  <si>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</si>
  <si>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</si>
  <si>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</si>
  <si>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</si>
  <si>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</si>
  <si>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</si>
  <si>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</si>
  <si>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</si>
  <si>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</si>
  <si>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</si>
  <si>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</si>
  <si>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</si>
  <si>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</si>
  <si>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</si>
  <si>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</si>
  <si>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</si>
  <si>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</si>
  <si>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</si>
  <si>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</si>
  <si>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</si>
  <si>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</si>
  <si>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</si>
  <si>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</si>
  <si>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</si>
  <si>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</si>
  <si>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</si>
  <si>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</si>
  <si>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</si>
  <si>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</si>
  <si>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</si>
  <si>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</si>
  <si>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</si>
  <si>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</si>
  <si>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</si>
  <si>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</si>
  <si>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</si>
  <si>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</si>
  <si>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</si>
  <si>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</si>
  <si>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</si>
  <si>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</si>
  <si>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</si>
  <si>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</si>
  <si>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</si>
  <si>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</si>
  <si>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</si>
  <si>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</si>
  <si>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</si>
  <si>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</si>
  <si>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</si>
  <si>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</si>
  <si>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</si>
  <si>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</si>
  <si>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</si>
  <si>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</si>
  <si>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</si>
  <si>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</si>
  <si>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</si>
  <si>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</si>
  <si>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</si>
  <si>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</si>
  <si>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</si>
  <si>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</si>
  <si>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</si>
  <si>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</si>
  <si>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</si>
  <si>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</si>
  <si>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</si>
  <si>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</si>
  <si>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</si>
  <si>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</si>
  <si>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</si>
  <si>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</si>
  <si>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</si>
  <si>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</si>
  <si>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</si>
  <si>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</si>
  <si>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</si>
  <si>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</si>
  <si>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</si>
  <si>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</si>
  <si>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</si>
  <si>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</si>
  <si>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</si>
  <si>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</si>
  <si>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</si>
  <si>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</si>
  <si>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</si>
  <si>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</si>
  <si>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</si>
  <si>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</si>
  <si>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</si>
  <si>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</si>
  <si>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</si>
  <si>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</si>
  <si>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</si>
  <si>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</si>
  <si>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</si>
  <si>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</si>
  <si>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</si>
  <si>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</si>
  <si>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</si>
  <si>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</si>
  <si>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</si>
  <si>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</si>
  <si>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</si>
  <si>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</si>
  <si>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</si>
  <si>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</si>
  <si>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</si>
  <si>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</si>
  <si>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</si>
  <si>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</si>
  <si>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</si>
  <si>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</si>
  <si>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</si>
  <si>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</si>
  <si>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</si>
  <si>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</si>
  <si>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</si>
  <si>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</si>
  <si>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</si>
  <si>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</si>
  <si>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</si>
  <si>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</si>
  <si>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</si>
  <si>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</si>
  <si>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</si>
  <si>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</si>
  <si>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</si>
  <si>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</si>
  <si>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</si>
  <si>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</si>
  <si>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</si>
  <si>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</si>
  <si>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</si>
  <si>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</si>
  <si>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</si>
  <si>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</si>
  <si>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</si>
  <si>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</si>
  <si>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</si>
  <si>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</si>
  <si>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</si>
  <si>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</si>
  <si>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</si>
  <si>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</si>
  <si>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</si>
  <si>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</si>
  <si>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</si>
  <si>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</si>
  <si>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</si>
  <si>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</si>
  <si>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</si>
  <si>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</si>
  <si>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</si>
  <si>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</si>
  <si>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</si>
  <si>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</si>
  <si>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</si>
  <si>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</si>
  <si>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</si>
  <si>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</si>
  <si>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</si>
  <si>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</si>
  <si>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</si>
  <si>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</si>
  <si>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</si>
  <si>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</si>
  <si>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</si>
  <si>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</si>
  <si>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</si>
  <si>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</si>
  <si>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</si>
  <si>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</si>
  <si>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</si>
  <si>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</si>
  <si>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</si>
  <si>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</si>
  <si>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</si>
  <si>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</si>
  <si>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</si>
  <si>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</si>
  <si>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</si>
  <si>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</si>
  <si>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</si>
  <si>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</si>
  <si>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</si>
  <si>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</si>
  <si>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</si>
  <si>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</si>
  <si>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</si>
  <si>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</si>
  <si>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</si>
  <si>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</si>
  <si>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</si>
  <si>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</si>
  <si>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</si>
  <si>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</si>
  <si>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</si>
  <si>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</si>
  <si>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</si>
  <si>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</si>
  <si>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</si>
  <si>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</si>
  <si>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</si>
  <si>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</si>
  <si>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</si>
  <si>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</si>
  <si>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</si>
  <si>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</si>
  <si>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</si>
  <si>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</si>
  <si>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</si>
  <si>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</si>
  <si>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</si>
  <si>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</si>
  <si>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</si>
  <si>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</si>
  <si>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</si>
  <si>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</si>
  <si>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</si>
  <si>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</si>
  <si>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</si>
  <si>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</si>
  <si>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</si>
  <si>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</si>
  <si>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</si>
  <si>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</si>
  <si>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</si>
  <si>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</si>
  <si>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</si>
  <si>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</si>
  <si>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</si>
  <si>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</si>
  <si>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</si>
  <si>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</si>
  <si>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</si>
  <si>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</si>
  <si>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</si>
  <si>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</si>
  <si>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</si>
  <si>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</si>
  <si>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</si>
  <si>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</si>
  <si>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</si>
  <si>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</si>
  <si>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</si>
  <si>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</si>
  <si>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</si>
  <si>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</si>
  <si>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</si>
  <si>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</si>
  <si>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</si>
  <si>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</si>
  <si>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</si>
  <si>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</si>
  <si>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</si>
  <si>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</si>
  <si>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</si>
  <si>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</si>
  <si>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</si>
  <si>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</si>
  <si>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</si>
  <si>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</si>
  <si>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</si>
  <si>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</si>
  <si>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</si>
  <si>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</si>
  <si>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</si>
  <si>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</si>
  <si>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</si>
  <si>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</si>
  <si>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</si>
  <si>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</si>
  <si>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</si>
  <si>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</si>
  <si>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</si>
  <si>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</si>
  <si>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</si>
  <si>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</si>
  <si>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</si>
  <si>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</si>
  <si>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</si>
  <si>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</si>
  <si>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</si>
  <si>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</si>
  <si>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</si>
  <si>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</si>
  <si>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</si>
  <si>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</si>
  <si>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</si>
  <si>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</si>
  <si>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</si>
  <si>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</si>
  <si>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</si>
  <si>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</si>
  <si>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</si>
  <si>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</si>
  <si>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</si>
  <si>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</si>
  <si>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</si>
  <si>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</si>
  <si>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</si>
  <si>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</si>
  <si>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</si>
  <si>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</si>
  <si>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</si>
  <si>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</si>
  <si>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</si>
  <si>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</si>
  <si>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</si>
  <si>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</si>
  <si>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</si>
  <si>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</si>
  <si>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</si>
  <si>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</si>
  <si>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</si>
  <si>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</si>
  <si>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</si>
  <si>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</si>
  <si>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</si>
  <si>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</si>
  <si>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</si>
  <si>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</si>
  <si>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</si>
  <si>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</si>
  <si>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</si>
  <si>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</si>
  <si>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</si>
  <si>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</si>
  <si>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</si>
  <si>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</si>
  <si>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</si>
  <si>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</si>
  <si>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</si>
  <si>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</si>
  <si>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</si>
  <si>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</si>
  <si>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</si>
  <si>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</si>
  <si>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</si>
  <si>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</si>
  <si>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</si>
  <si>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</si>
  <si>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</si>
  <si>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</si>
  <si>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</si>
  <si>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</si>
  <si>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</si>
  <si>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</si>
  <si>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</si>
  <si>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</si>
  <si>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</si>
  <si>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</si>
  <si>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</si>
  <si>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</si>
  <si>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</si>
  <si>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</si>
  <si>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</si>
  <si>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</si>
  <si>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</si>
  <si>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</si>
  <si>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</si>
  <si>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</si>
  <si>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</si>
  <si>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</si>
  <si>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</si>
  <si>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</si>
  <si>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</si>
  <si>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</si>
  <si>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</si>
  <si>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</si>
  <si>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</si>
  <si>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</si>
  <si>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</si>
  <si>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</si>
  <si>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</si>
  <si>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</si>
  <si>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</si>
  <si>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</si>
  <si>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</si>
  <si>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</si>
  <si>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</si>
  <si>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</si>
  <si>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</si>
  <si>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</si>
  <si>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</si>
  <si>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</si>
  <si>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</si>
  <si>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</si>
  <si>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</si>
  <si>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</si>
  <si>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</si>
  <si>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</si>
  <si>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</si>
  <si>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</si>
  <si>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</si>
  <si>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</si>
  <si>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</si>
  <si>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</si>
  <si>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</si>
  <si>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</si>
  <si>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</si>
  <si>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</si>
  <si>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</si>
  <si>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</si>
  <si>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</si>
  <si>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</si>
  <si>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</si>
  <si>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</si>
  <si>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</si>
  <si>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</si>
  <si>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</si>
  <si>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</si>
  <si>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</si>
  <si>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</si>
  <si>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</si>
  <si>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</si>
  <si>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</si>
  <si>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</si>
  <si>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</si>
  <si>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</si>
  <si>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</si>
  <si>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</si>
  <si>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</si>
  <si>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</si>
  <si>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</si>
  <si>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</si>
  <si>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</si>
  <si>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</si>
  <si>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</si>
  <si>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</si>
  <si>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</si>
  <si>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</si>
  <si>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</si>
  <si>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</si>
  <si>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</si>
  <si>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</si>
  <si>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</si>
  <si>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</si>
  <si>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</si>
  <si>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</si>
  <si>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</si>
  <si>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</si>
  <si>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</si>
  <si>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</si>
  <si>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</si>
  <si>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</si>
  <si>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</si>
  <si>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</si>
  <si>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</si>
  <si>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</si>
  <si>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</si>
  <si>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</si>
  <si>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</si>
  <si>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</si>
  <si>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</si>
  <si>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</si>
  <si>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</si>
  <si>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</si>
  <si>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</si>
  <si>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</si>
  <si>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</si>
  <si>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</si>
  <si>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</si>
  <si>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</si>
  <si>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</si>
  <si>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</si>
  <si>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</si>
  <si>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</si>
  <si>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</si>
  <si>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</si>
  <si>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</si>
  <si>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</si>
  <si>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</si>
  <si>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</si>
  <si>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</si>
  <si>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</si>
  <si>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</si>
  <si>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</si>
  <si>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</si>
  <si>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</si>
  <si>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</si>
  <si>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</si>
  <si>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</si>
  <si>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</si>
  <si>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</si>
  <si>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</si>
  <si>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</si>
  <si>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</si>
  <si>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</si>
  <si>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</si>
  <si>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</si>
  <si>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</si>
  <si>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</si>
  <si>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</si>
  <si>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</si>
  <si>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</si>
  <si>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</si>
  <si>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</si>
  <si>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</si>
  <si>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</si>
  <si>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</si>
  <si>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</si>
  <si>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</si>
  <si>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</si>
  <si>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</si>
  <si>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</si>
  <si>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</si>
  <si>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</si>
  <si>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</si>
  <si>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</si>
  <si>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</si>
  <si>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</si>
  <si>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</si>
  <si>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</si>
  <si>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</si>
  <si>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</si>
  <si>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</si>
  <si>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</si>
  <si>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</si>
  <si>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</si>
  <si>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</si>
  <si>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</si>
  <si>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</si>
  <si>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</si>
  <si>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</si>
  <si>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</si>
  <si>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</si>
  <si>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</si>
  <si>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</si>
  <si>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</si>
  <si>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</si>
  <si>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</si>
  <si>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</si>
  <si>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</si>
  <si>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</si>
  <si>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</si>
  <si>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</si>
  <si>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</si>
  <si>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</si>
  <si>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</si>
  <si>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</si>
  <si>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</si>
  <si>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</si>
  <si>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</si>
  <si>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</si>
  <si>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</si>
  <si>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</si>
  <si>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</si>
  <si>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</si>
  <si>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</si>
  <si>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</si>
  <si>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</si>
  <si>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</si>
  <si>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</si>
  <si>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</si>
  <si>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</si>
  <si>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</si>
  <si>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</si>
  <si>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</si>
  <si>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</si>
  <si>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</si>
  <si>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</si>
  <si>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</si>
  <si>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</si>
  <si>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</si>
  <si>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</si>
  <si>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</si>
  <si>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</si>
  <si>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</si>
  <si>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</si>
  <si>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</si>
  <si>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</si>
  <si>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</si>
  <si>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</si>
  <si>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</si>
  <si>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</si>
  <si>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</si>
  <si>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</si>
  <si>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</si>
  <si>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</si>
  <si>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</si>
  <si>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</si>
  <si>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</si>
  <si>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</si>
  <si>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</si>
  <si>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</si>
  <si>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</si>
  <si>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</si>
  <si>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</si>
  <si>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</si>
  <si>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</si>
  <si>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</si>
  <si>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</si>
  <si>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</si>
  <si>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</si>
  <si>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</si>
  <si>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</si>
  <si>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</si>
  <si>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</si>
  <si>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</si>
  <si>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</si>
  <si>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</si>
  <si>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</si>
  <si>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</si>
  <si>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</si>
  <si>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</si>
  <si>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</si>
  <si>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</si>
  <si>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</si>
  <si>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</si>
  <si>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</si>
  <si>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</si>
  <si>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</si>
  <si>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</si>
  <si>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</si>
  <si>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</si>
  <si>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</si>
  <si>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</si>
  <si>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</si>
  <si>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</si>
  <si>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</si>
  <si>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</si>
  <si>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</si>
  <si>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</si>
  <si>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</si>
  <si>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</si>
  <si>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</si>
  <si>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</si>
  <si>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</si>
  <si>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</si>
  <si>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</si>
  <si>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</si>
  <si>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</si>
  <si>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</si>
  <si>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</si>
  <si>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</si>
  <si>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</si>
  <si>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</si>
  <si>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</si>
  <si>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</si>
  <si>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</si>
  <si>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</si>
  <si>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</si>
  <si>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</si>
  <si>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</si>
  <si>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</si>
  <si>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</si>
  <si>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</si>
  <si>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</si>
  <si>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</si>
  <si>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</si>
  <si>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</si>
  <si>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</si>
  <si>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</si>
  <si>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</si>
  <si>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</si>
  <si>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</si>
  <si>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</si>
  <si>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</si>
  <si>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</si>
  <si>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</si>
  <si>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</si>
  <si>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</si>
  <si>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</si>
  <si>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</si>
  <si>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</si>
  <si>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</si>
  <si>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</si>
  <si>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</si>
  <si>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</si>
  <si>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</si>
  <si>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</si>
  <si>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</si>
  <si>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</si>
  <si>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</si>
  <si>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</si>
  <si>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</si>
  <si>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</si>
  <si>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</si>
  <si>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</si>
  <si>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</si>
  <si>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</si>
  <si>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</si>
  <si>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</si>
  <si>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</si>
  <si>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</si>
  <si>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</si>
  <si>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</si>
  <si>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</si>
  <si>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</si>
  <si>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</si>
  <si>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</si>
  <si>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</si>
  <si>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</si>
  <si>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</si>
  <si>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</si>
  <si>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</si>
  <si>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</si>
  <si>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</si>
  <si>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</si>
  <si>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</si>
  <si>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</si>
  <si>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</si>
  <si>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</si>
  <si>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</si>
  <si>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</si>
  <si>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</si>
  <si>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</si>
  <si>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</si>
  <si>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</si>
  <si>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</si>
  <si>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</si>
  <si>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</si>
  <si>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</si>
  <si>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</si>
  <si>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</si>
  <si>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</si>
  <si>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</si>
  <si>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</si>
  <si>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</si>
  <si>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</si>
  <si>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</si>
  <si>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</si>
  <si>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</si>
  <si>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</si>
  <si>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</si>
  <si>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</si>
  <si>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</si>
  <si>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</si>
  <si>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</si>
  <si>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</si>
  <si>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</si>
  <si>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</si>
  <si>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</si>
  <si>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</si>
  <si>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</si>
  <si>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</si>
  <si>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</si>
  <si>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</si>
  <si>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</si>
  <si>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</si>
  <si>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</si>
  <si>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</si>
  <si>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</si>
  <si>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</si>
  <si>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</si>
  <si>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</si>
  <si>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</si>
  <si>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</si>
  <si>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</si>
  <si>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</si>
  <si>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</si>
  <si>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</si>
  <si>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</si>
  <si>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</si>
  <si>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</si>
  <si>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</si>
  <si>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</si>
  <si>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</si>
  <si>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</si>
  <si>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</si>
  <si>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</si>
  <si>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</si>
  <si>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</si>
  <si>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</si>
  <si>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</si>
  <si>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</si>
  <si>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</si>
  <si>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</si>
  <si>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</si>
  <si>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</si>
  <si>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</si>
  <si>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</si>
  <si>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</si>
  <si>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</si>
  <si>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</si>
  <si>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</si>
  <si>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</si>
  <si>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</si>
  <si>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</si>
  <si>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</si>
  <si>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</si>
  <si>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</si>
  <si>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</si>
  <si>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</si>
  <si>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</si>
  <si>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</si>
  <si>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</si>
  <si>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</si>
  <si>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</si>
  <si>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</si>
  <si>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</si>
  <si>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</si>
  <si>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</si>
  <si>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</si>
  <si>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</si>
  <si>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</si>
  <si>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</si>
  <si>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</si>
  <si>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</si>
  <si>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</si>
  <si>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</si>
  <si>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</si>
  <si>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</si>
  <si>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</si>
  <si>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</si>
  <si>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</si>
  <si>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</si>
  <si>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</si>
  <si>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</si>
  <si>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</si>
  <si>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</si>
  <si>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</si>
  <si>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</si>
  <si>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</si>
  <si>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</si>
  <si>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</si>
  <si>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</si>
  <si>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</si>
  <si>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</si>
  <si>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</si>
  <si>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</si>
  <si>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</si>
  <si>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</si>
  <si>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</si>
  <si>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</si>
  <si>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</si>
  <si>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</si>
  <si>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</si>
  <si>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</si>
  <si>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</si>
  <si>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</si>
  <si>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</si>
  <si>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</si>
  <si>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</si>
  <si>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</si>
  <si>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</si>
  <si>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</si>
  <si>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</si>
  <si>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</si>
  <si>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</si>
  <si>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</si>
  <si>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</si>
  <si>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</si>
  <si>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</si>
  <si>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</si>
  <si>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</si>
  <si>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</si>
  <si>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</si>
  <si>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</si>
  <si>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</si>
  <si>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</si>
  <si>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</si>
  <si>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</si>
  <si>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</si>
  <si>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</si>
  <si>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</si>
  <si>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</si>
  <si>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</si>
  <si>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</si>
  <si>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</si>
  <si>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</si>
  <si>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</si>
  <si>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</si>
  <si>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</si>
  <si>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</si>
  <si>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</si>
  <si>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</si>
  <si>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</si>
  <si>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</si>
  <si>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</si>
  <si>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</si>
  <si>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</si>
  <si>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</si>
  <si>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</si>
  <si>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</si>
  <si>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</si>
  <si>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</si>
  <si>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</si>
  <si>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</si>
  <si>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</si>
  <si>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</si>
  <si>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</si>
  <si>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</si>
  <si>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</si>
  <si>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</si>
  <si>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</si>
  <si>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</si>
  <si>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</si>
  <si>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</si>
  <si>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</si>
  <si>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</si>
  <si>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</si>
  <si>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</si>
  <si>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</si>
  <si>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</si>
  <si>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</si>
  <si>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</si>
  <si>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</si>
  <si>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</si>
  <si>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</si>
  <si>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</si>
  <si>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</si>
  <si>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</si>
  <si>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</si>
  <si>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</si>
  <si>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</si>
  <si>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</si>
  <si>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</si>
  <si>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</si>
  <si>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</si>
  <si>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</si>
  <si>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</si>
  <si>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</si>
  <si>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</si>
  <si>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</si>
  <si>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</si>
  <si>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</si>
  <si>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</si>
  <si>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</si>
  <si>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</si>
  <si>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</si>
  <si>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</si>
  <si>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</si>
  <si>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</si>
  <si>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</si>
  <si>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</si>
  <si>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</si>
  <si>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</si>
  <si>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</si>
  <si>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</si>
  <si>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</si>
  <si>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</si>
  <si>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</si>
  <si>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</si>
  <si>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</si>
  <si>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</si>
  <si>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</si>
  <si>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</si>
  <si>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</si>
  <si>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</si>
  <si>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</si>
  <si>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</si>
  <si>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</si>
  <si>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</si>
  <si>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</si>
  <si>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</si>
  <si>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</si>
  <si>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</si>
  <si>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</si>
  <si>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</si>
  <si>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</si>
  <si>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</si>
  <si>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</si>
  <si>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</si>
  <si>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</si>
  <si>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</si>
  <si>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</si>
  <si>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</si>
  <si>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</si>
  <si>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</si>
  <si>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</si>
  <si>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</si>
  <si>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</si>
  <si>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</si>
  <si>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</si>
  <si>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</si>
  <si>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</si>
  <si>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</si>
  <si>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</si>
  <si>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</si>
  <si>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</si>
  <si>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</si>
  <si>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</si>
  <si>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</si>
  <si>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</si>
  <si>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</si>
  <si>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</si>
  <si>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</si>
  <si>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</si>
  <si>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</si>
  <si>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</si>
  <si>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</si>
  <si>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</si>
  <si>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</si>
  <si>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</si>
  <si>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</si>
  <si>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</si>
  <si>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</si>
  <si>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</si>
  <si>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</si>
  <si>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</si>
  <si>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</si>
  <si>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</si>
  <si>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</si>
  <si>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</si>
  <si>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</si>
  <si>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</si>
  <si>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</si>
  <si>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</si>
  <si>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</si>
  <si>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</si>
  <si>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</si>
  <si>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</si>
  <si>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</si>
  <si>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</si>
  <si>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</si>
  <si>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</si>
  <si>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</si>
  <si>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</si>
  <si>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</si>
  <si>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</si>
  <si>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</si>
  <si>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</si>
  <si>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</si>
  <si>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</si>
  <si>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</si>
  <si>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</si>
  <si>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</si>
  <si>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</si>
  <si>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</si>
  <si>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</si>
  <si>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</si>
  <si>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</si>
  <si>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</si>
  <si>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</si>
  <si>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</si>
  <si>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</si>
  <si>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</si>
  <si>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</si>
  <si>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</si>
  <si>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</si>
  <si>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</si>
  <si>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</si>
  <si>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</si>
  <si>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</si>
  <si>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</si>
  <si>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</si>
  <si>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</si>
  <si>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</si>
  <si>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</si>
  <si>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</si>
  <si>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</si>
  <si>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</si>
  <si>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</si>
  <si>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</si>
  <si>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</si>
  <si>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</si>
  <si>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</si>
  <si>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</si>
  <si>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</si>
  <si>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</si>
  <si>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</si>
  <si>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</si>
  <si>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</si>
  <si>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</si>
  <si>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</si>
  <si>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</si>
  <si>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</si>
  <si>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</si>
  <si>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</si>
  <si>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</si>
  <si>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</si>
  <si>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</si>
  <si>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</si>
  <si>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</si>
  <si>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</si>
  <si>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</si>
  <si>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</si>
  <si>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</si>
  <si>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</si>
  <si>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</si>
  <si>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</si>
  <si>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</si>
  <si>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</si>
  <si>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</si>
  <si>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</si>
  <si>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</si>
  <si>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</si>
  <si>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</si>
  <si>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</si>
  <si>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</si>
  <si>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</si>
  <si>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</si>
  <si>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</si>
  <si>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</si>
  <si>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</si>
  <si>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</si>
  <si>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</si>
  <si>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</si>
  <si>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</si>
  <si>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</si>
  <si>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</si>
  <si>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</si>
  <si>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</si>
  <si>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</si>
  <si>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</si>
  <si>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</si>
  <si>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</si>
  <si>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</si>
  <si>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</si>
  <si>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</si>
  <si>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</si>
  <si>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</si>
  <si>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</si>
  <si>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</si>
  <si>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</si>
  <si>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</si>
  <si>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</si>
  <si>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</si>
  <si>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</si>
  <si>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</si>
  <si>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</si>
  <si>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</si>
  <si>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</si>
  <si>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</si>
  <si>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</si>
  <si>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</si>
  <si>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</si>
  <si>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</si>
  <si>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</si>
  <si>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</si>
  <si>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</si>
  <si>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</si>
  <si>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</si>
  <si>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</si>
  <si>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</si>
  <si>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</si>
  <si>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</si>
  <si>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</si>
  <si>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</si>
  <si>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</si>
  <si>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</si>
  <si>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</si>
  <si>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</si>
  <si>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</si>
  <si>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</si>
  <si>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</si>
  <si>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</si>
  <si>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</si>
  <si>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</si>
  <si>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</si>
  <si>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</si>
  <si>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</si>
  <si>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</si>
  <si>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</si>
  <si>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</si>
  <si>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</si>
  <si>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</si>
  <si>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</si>
  <si>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</si>
  <si>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</si>
  <si>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</si>
  <si>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</si>
  <si>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</si>
  <si>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</si>
  <si>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</si>
  <si>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</si>
  <si>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</si>
  <si>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</si>
  <si>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</si>
  <si>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</si>
  <si>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</si>
  <si>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</si>
  <si>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</si>
  <si>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</si>
  <si>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</si>
  <si>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</si>
  <si>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</si>
  <si>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</si>
  <si>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</si>
  <si>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</si>
  <si>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</si>
  <si>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</si>
  <si>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</si>
  <si>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</si>
  <si>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</si>
  <si>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</si>
  <si>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</si>
  <si>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</si>
  <si>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</si>
  <si>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</si>
  <si>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</si>
  <si>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</si>
  <si>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</si>
  <si>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</si>
  <si>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</si>
  <si>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</si>
  <si>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</si>
  <si>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</si>
  <si>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</si>
  <si>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</si>
  <si>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</si>
  <si>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</si>
  <si>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</si>
  <si>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</si>
  <si>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</si>
  <si>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</si>
  <si>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</si>
  <si>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</si>
  <si>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</si>
  <si>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</si>
  <si>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</si>
  <si>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</si>
  <si>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</si>
  <si>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</si>
  <si>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</si>
  <si>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</si>
  <si>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</si>
  <si>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</si>
  <si>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</si>
  <si>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</si>
  <si>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</si>
  <si>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</si>
  <si>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</si>
  <si>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</si>
  <si>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</si>
  <si>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</si>
  <si>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</si>
  <si>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</si>
  <si>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</si>
  <si>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</si>
  <si>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</si>
  <si>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</si>
  <si>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</si>
  <si>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</si>
  <si>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</si>
  <si>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</si>
  <si>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</si>
  <si>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</si>
  <si>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</si>
  <si>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</si>
  <si>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</si>
  <si>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</si>
  <si>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</si>
  <si>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</si>
  <si>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</si>
  <si>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</si>
  <si>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</si>
  <si>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</si>
  <si>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</si>
  <si>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</si>
  <si>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</si>
  <si>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</si>
  <si>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</si>
  <si>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</si>
  <si>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</si>
  <si>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</si>
  <si>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</si>
  <si>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</si>
  <si>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</si>
  <si>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</si>
  <si>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</si>
  <si>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</si>
  <si>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</si>
  <si>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</si>
  <si>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</si>
  <si>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</si>
  <si>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</si>
  <si>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</si>
  <si>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</si>
  <si>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</si>
  <si>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</si>
  <si>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</si>
  <si>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</si>
  <si>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</si>
  <si>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</si>
  <si>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</si>
  <si>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</si>
  <si>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</si>
  <si>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</si>
  <si>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</si>
  <si>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</si>
  <si>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</si>
  <si>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</si>
  <si>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</si>
  <si>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</si>
  <si>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</si>
  <si>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</si>
  <si>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</si>
  <si>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</si>
  <si>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</si>
  <si>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</si>
  <si>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</si>
  <si>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</si>
  <si>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</si>
  <si>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</si>
  <si>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</si>
  <si>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</si>
  <si>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</si>
  <si>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</si>
  <si>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</si>
  <si>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</si>
  <si>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</si>
  <si>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</si>
  <si>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</si>
  <si>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</si>
  <si>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</si>
  <si>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</si>
  <si>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</si>
  <si>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</si>
  <si>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</si>
  <si>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</si>
  <si>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</si>
  <si>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</si>
  <si>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</si>
  <si>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</si>
  <si>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</si>
  <si>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</si>
  <si>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</si>
  <si>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</si>
  <si>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</si>
  <si>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</si>
  <si>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</si>
  <si>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</si>
  <si>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</si>
  <si>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</si>
  <si>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</si>
  <si>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</si>
  <si>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</si>
  <si>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</si>
  <si>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</si>
  <si>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</si>
  <si>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</si>
  <si>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</si>
  <si>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</si>
  <si>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</si>
  <si>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</si>
  <si>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</si>
  <si>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</si>
  <si>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</si>
  <si>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</si>
  <si>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</si>
  <si>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</si>
  <si>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</si>
  <si>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</si>
  <si>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</si>
  <si>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</si>
  <si>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</si>
  <si>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</si>
  <si>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</si>
  <si>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</si>
  <si>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</si>
  <si>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</si>
  <si>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</si>
  <si>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</si>
  <si>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</si>
  <si>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</si>
  <si>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</si>
  <si>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</si>
  <si>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</si>
  <si>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</si>
  <si>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</si>
  <si>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</si>
  <si>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</si>
  <si>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</si>
  <si>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</si>
  <si>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</si>
  <si>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</si>
  <si>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</si>
  <si>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</si>
  <si>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</si>
  <si>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</si>
  <si>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</si>
  <si>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</si>
  <si>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</si>
  <si>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</si>
  <si>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</si>
  <si>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</si>
  <si>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</si>
  <si>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</si>
  <si>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</si>
  <si>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</si>
  <si>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</si>
  <si>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</si>
  <si>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</si>
  <si>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</si>
  <si>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</si>
  <si>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</si>
  <si>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</si>
  <si>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</si>
  <si>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</si>
  <si>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</si>
  <si>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</si>
  <si>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</si>
  <si>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</si>
  <si>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</si>
  <si>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</si>
  <si>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</si>
  <si>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</si>
  <si>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</si>
  <si>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</si>
  <si>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</si>
  <si>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</si>
  <si>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</si>
  <si>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</si>
  <si>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</si>
  <si>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</si>
  <si>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</si>
  <si>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</si>
  <si>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</si>
  <si>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</si>
  <si>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</si>
  <si>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</si>
  <si>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</si>
  <si>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</si>
  <si>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</si>
  <si>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</si>
  <si>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</si>
  <si>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</si>
  <si>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</si>
  <si>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</si>
  <si>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</si>
  <si>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</si>
  <si>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</si>
  <si>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</si>
  <si>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</si>
  <si>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</si>
  <si>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</si>
  <si>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</si>
  <si>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</si>
  <si>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</si>
  <si>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</si>
  <si>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</si>
  <si>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</si>
  <si>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</si>
  <si>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</si>
  <si>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</si>
  <si>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</si>
  <si>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</si>
  <si>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</si>
  <si>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</si>
  <si>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</si>
  <si>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</si>
  <si>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</si>
  <si>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</si>
  <si>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</si>
  <si>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</si>
  <si>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</si>
  <si>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</si>
  <si>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</si>
  <si>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</si>
  <si>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</si>
  <si>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</si>
  <si>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</si>
  <si>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</si>
  <si>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</si>
  <si>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</si>
  <si>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</si>
  <si>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</si>
  <si>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</si>
  <si>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</si>
  <si>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</si>
  <si>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</si>
  <si>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</si>
  <si>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</si>
  <si>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</si>
  <si>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</si>
  <si>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</si>
  <si>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</si>
  <si>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</si>
  <si>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</si>
  <si>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</si>
  <si>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</si>
  <si>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</si>
  <si>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</si>
  <si>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</si>
  <si>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</si>
  <si>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</si>
  <si>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</si>
  <si>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</si>
  <si>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</si>
  <si>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</si>
  <si>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</si>
  <si>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</si>
  <si>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</si>
  <si>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</si>
  <si>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</si>
  <si>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</si>
  <si>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</si>
  <si>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</si>
  <si>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</si>
  <si>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</si>
  <si>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</si>
  <si>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</si>
  <si>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</si>
  <si>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</si>
  <si>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</si>
  <si>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</si>
  <si>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</si>
  <si>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</si>
  <si>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</si>
  <si>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</si>
  <si>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</si>
  <si>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</si>
  <si>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</si>
  <si>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</si>
  <si>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</si>
  <si>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</si>
  <si>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</si>
  <si>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</si>
  <si>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</si>
  <si>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</si>
  <si>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</si>
  <si>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</si>
  <si>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</si>
  <si>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</si>
  <si>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</si>
  <si>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</si>
  <si>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</si>
  <si>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</si>
  <si>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</si>
  <si>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</si>
  <si>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</si>
  <si>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</si>
  <si>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</si>
  <si>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</si>
  <si>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</si>
  <si>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</si>
  <si>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</si>
  <si>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</si>
  <si>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</si>
  <si>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</si>
  <si>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</si>
  <si>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</si>
  <si>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</si>
  <si>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</si>
  <si>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</si>
  <si>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</si>
  <si>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</si>
  <si>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</si>
  <si>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</si>
  <si>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</si>
  <si>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</si>
  <si>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</si>
  <si>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</si>
  <si>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</si>
  <si>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</si>
  <si>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</si>
  <si>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</si>
  <si>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</si>
  <si>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</si>
  <si>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</si>
  <si>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</si>
  <si>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</si>
  <si>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</si>
  <si>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</si>
  <si>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</si>
  <si>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</si>
  <si>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</si>
  <si>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</si>
  <si>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</si>
  <si>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</si>
  <si>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</si>
  <si>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</si>
  <si>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</si>
  <si>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</si>
  <si>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</si>
  <si>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</si>
  <si>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</si>
  <si>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</si>
  <si>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</si>
  <si>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</si>
  <si>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</si>
  <si>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</si>
  <si>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</si>
  <si>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</si>
  <si>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</si>
  <si>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</si>
  <si>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</si>
  <si>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</si>
  <si>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</si>
  <si>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</si>
  <si>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</si>
  <si>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</si>
  <si>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</si>
  <si>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</si>
  <si>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</si>
  <si>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</si>
  <si>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</si>
  <si>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</si>
  <si>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</si>
  <si>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</si>
  <si>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</si>
  <si>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</si>
  <si>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</si>
  <si>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</si>
  <si>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</si>
  <si>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</si>
  <si>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</si>
  <si>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</si>
  <si>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</si>
  <si>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</si>
  <si>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</si>
  <si>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</si>
  <si>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</si>
  <si>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</si>
  <si>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</si>
  <si>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</si>
  <si>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</si>
  <si>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</si>
  <si>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</si>
  <si>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</si>
  <si>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</si>
  <si>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</si>
  <si>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</si>
  <si>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</si>
  <si>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</si>
  <si>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</si>
  <si>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</si>
  <si>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</si>
  <si>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</si>
  <si>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</si>
  <si>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</si>
  <si>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</si>
  <si>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</si>
  <si>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</si>
  <si>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</si>
  <si>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</si>
  <si>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</si>
  <si>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</si>
  <si>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</si>
  <si>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</si>
  <si>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</si>
  <si>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</si>
  <si>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</si>
  <si>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</si>
  <si>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</si>
  <si>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</si>
  <si>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</si>
  <si>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</si>
  <si>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</si>
  <si>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</si>
  <si>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</si>
  <si>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</si>
  <si>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</si>
  <si>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</si>
  <si>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</si>
  <si>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</si>
  <si>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</si>
  <si>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</si>
  <si>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</si>
  <si>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</si>
  <si>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</si>
  <si>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</si>
  <si>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</si>
  <si>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</si>
  <si>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</si>
  <si>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</si>
  <si>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</si>
  <si>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</si>
  <si>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</si>
  <si>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</si>
  <si>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</si>
  <si>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</si>
  <si>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</si>
  <si>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</si>
  <si>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</si>
  <si>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</si>
  <si>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</si>
  <si>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</si>
  <si>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</si>
  <si>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</si>
  <si>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</si>
  <si>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</si>
  <si>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</si>
  <si>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</si>
  <si>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</si>
  <si>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</si>
  <si>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</si>
  <si>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</si>
  <si>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</si>
  <si>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</si>
  <si>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</si>
  <si>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</si>
  <si>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</si>
  <si>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</si>
  <si>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</si>
  <si>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</si>
  <si>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</si>
  <si>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</si>
  <si>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</si>
  <si>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</si>
  <si>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</si>
  <si>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</si>
  <si>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</si>
  <si>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</si>
  <si>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</si>
  <si>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</si>
  <si>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</si>
  <si>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</si>
  <si>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</si>
  <si>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</si>
  <si>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</si>
  <si>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</si>
  <si>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</si>
  <si>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</si>
  <si>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</si>
  <si>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</si>
  <si>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</si>
  <si>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</si>
  <si>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</si>
  <si>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</si>
  <si>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</si>
  <si>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</si>
  <si>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</si>
  <si>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</si>
  <si>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</si>
  <si>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</si>
  <si>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</si>
  <si>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</si>
  <si>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</si>
  <si>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</si>
  <si>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</si>
  <si>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</si>
  <si>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</si>
  <si>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</si>
  <si>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</si>
  <si>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</si>
  <si>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</si>
  <si>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</si>
  <si>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</si>
  <si>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</si>
  <si>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</si>
  <si>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</si>
  <si>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</si>
  <si>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</si>
  <si>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</si>
  <si>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</si>
  <si>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</si>
  <si>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</si>
  <si>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</si>
  <si>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</si>
  <si>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</si>
  <si>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</si>
  <si>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</si>
  <si>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</si>
  <si>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</si>
  <si>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</si>
  <si>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</si>
  <si>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</si>
  <si>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</si>
  <si>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</si>
  <si>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</si>
  <si>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</si>
  <si>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</si>
  <si>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</si>
  <si>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</si>
  <si>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</si>
  <si>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</si>
  <si>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</si>
  <si>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</si>
  <si>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</si>
  <si>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</si>
  <si>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</si>
  <si>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</si>
  <si>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</si>
  <si>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</si>
  <si>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</si>
  <si>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</si>
  <si>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</si>
  <si>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</si>
  <si>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</si>
  <si>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</si>
  <si>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</si>
  <si>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</si>
  <si>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</si>
  <si>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</si>
  <si>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</si>
  <si>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</si>
  <si>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</si>
  <si>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</si>
  <si>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</si>
  <si>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</si>
  <si>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</si>
  <si>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</si>
  <si>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</si>
  <si>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</si>
  <si>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</si>
  <si>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</si>
  <si>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</si>
  <si>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</si>
  <si>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</si>
  <si>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</si>
  <si>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</si>
  <si>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</si>
  <si>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</si>
  <si>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</si>
  <si>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</si>
  <si>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</si>
  <si>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</si>
  <si>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</si>
  <si>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</si>
  <si>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</si>
  <si>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</si>
  <si>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</si>
  <si>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</si>
  <si>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</si>
  <si>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</si>
  <si>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</si>
  <si>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</si>
  <si>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</si>
  <si>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</si>
  <si>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</si>
  <si>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</si>
  <si>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</si>
  <si>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</si>
  <si>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</si>
  <si>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</si>
  <si>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</si>
  <si>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</si>
  <si>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</si>
  <si>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</si>
  <si>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</si>
  <si>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</si>
  <si>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</si>
  <si>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</si>
  <si>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</si>
  <si>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</si>
  <si>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</si>
  <si>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</si>
  <si>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</si>
  <si>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</si>
  <si>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</si>
  <si>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</si>
  <si>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</si>
  <si>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</si>
  <si>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</si>
  <si>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</si>
  <si>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</si>
  <si>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</si>
  <si>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</si>
  <si>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</si>
  <si>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</si>
  <si>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</si>
  <si>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</si>
  <si>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</si>
  <si>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</si>
  <si>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</si>
  <si>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</si>
  <si>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</si>
  <si>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</si>
  <si>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</si>
  <si>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</si>
  <si>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</si>
  <si>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</si>
  <si>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</si>
  <si>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</si>
  <si>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</si>
  <si>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</si>
  <si>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</si>
  <si>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</si>
  <si>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</si>
  <si>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</si>
  <si>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</si>
  <si>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</si>
  <si>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</si>
  <si>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</si>
  <si>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</si>
  <si>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</si>
  <si>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</si>
  <si>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</si>
  <si>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</si>
  <si>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</si>
  <si>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</si>
  <si>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</si>
  <si>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</si>
  <si>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</si>
  <si>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</si>
  <si>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</si>
  <si>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</si>
  <si>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</si>
  <si>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</si>
  <si>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</si>
  <si>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</si>
  <si>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</si>
  <si>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</si>
  <si>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</si>
  <si>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</si>
  <si>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</si>
  <si>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</si>
  <si>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</si>
  <si>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</si>
  <si>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</si>
  <si>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</si>
  <si>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</si>
  <si>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</si>
  <si>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</si>
  <si>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</si>
  <si>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</si>
  <si>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</si>
  <si>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</si>
  <si>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</si>
  <si>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</si>
  <si>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</si>
  <si>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</si>
  <si>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</si>
  <si>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</si>
  <si>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</si>
  <si>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</si>
  <si>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</si>
  <si>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</si>
  <si>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</si>
  <si>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</si>
  <si>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</si>
  <si>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</si>
  <si>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</si>
  <si>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</si>
  <si>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</si>
  <si>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</si>
  <si>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</si>
  <si>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</si>
  <si>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</si>
  <si>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</si>
  <si>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</si>
  <si>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</si>
  <si>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</si>
  <si>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</si>
  <si>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</si>
  <si>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</si>
  <si>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</si>
  <si>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</si>
  <si>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</si>
  <si>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</si>
  <si>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</si>
  <si>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</si>
  <si>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</si>
  <si>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</si>
  <si>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</si>
  <si>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</si>
  <si>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</si>
  <si>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</si>
  <si>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</si>
  <si>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</si>
  <si>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</si>
  <si>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</si>
  <si>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</si>
  <si>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</si>
  <si>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</si>
  <si>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</si>
  <si>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</si>
  <si>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</si>
  <si>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</si>
  <si>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</si>
  <si>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</si>
  <si>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</si>
  <si>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</si>
  <si>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</si>
  <si>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</si>
  <si>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</si>
  <si>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</si>
  <si>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</si>
  <si>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</si>
  <si>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</si>
  <si>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</si>
  <si>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</si>
  <si>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</si>
  <si>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</si>
  <si>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</si>
  <si>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</si>
  <si>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</si>
  <si>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</si>
  <si>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</si>
  <si>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</si>
  <si>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</si>
  <si>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</si>
  <si>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</si>
  <si>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</si>
  <si>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</si>
  <si>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</si>
  <si>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</si>
  <si>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</si>
  <si>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</si>
  <si>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</si>
  <si>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</si>
  <si>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</si>
  <si>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</si>
  <si>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</si>
  <si>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</si>
  <si>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</si>
  <si>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</si>
  <si>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</si>
  <si>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</si>
  <si>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</si>
  <si>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</si>
  <si>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</si>
  <si>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</si>
  <si>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</si>
  <si>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</si>
  <si>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</si>
  <si>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</si>
  <si>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</si>
  <si>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</si>
  <si>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</si>
  <si>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</si>
  <si>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</si>
  <si>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</si>
  <si>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</si>
  <si>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</si>
  <si>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</si>
  <si>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</si>
  <si>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</si>
  <si>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</si>
  <si>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</si>
  <si>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</si>
  <si>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</si>
  <si>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</si>
  <si>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</si>
  <si>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</si>
  <si>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</si>
  <si>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</si>
  <si>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</si>
  <si>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</si>
  <si>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</si>
  <si>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</si>
  <si>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</si>
  <si>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</si>
  <si>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</si>
  <si>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</si>
  <si>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</si>
  <si>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</si>
  <si>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</si>
  <si>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</si>
  <si>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</si>
  <si>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</si>
  <si>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</si>
  <si>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</si>
  <si>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</si>
  <si>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</si>
  <si>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</si>
  <si>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</si>
  <si>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</si>
  <si>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</si>
  <si>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</si>
  <si>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</si>
  <si>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</si>
  <si>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</si>
  <si>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</si>
  <si>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</si>
  <si>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</si>
  <si>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</si>
  <si>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</si>
  <si>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</si>
  <si>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</si>
  <si>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</si>
  <si>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</si>
  <si>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</si>
  <si>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</si>
  <si>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</si>
  <si>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</si>
  <si>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</si>
  <si>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</si>
  <si>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</si>
  <si>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</si>
  <si>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</si>
  <si>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</si>
  <si>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</si>
  <si>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</si>
  <si>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</si>
  <si>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</si>
  <si>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</si>
  <si>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</si>
  <si>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</si>
  <si>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</si>
  <si>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</si>
  <si>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</si>
  <si>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</si>
  <si>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</si>
  <si>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</si>
  <si>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</si>
  <si>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</si>
  <si>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</si>
  <si>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</si>
  <si>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</si>
  <si>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</si>
  <si>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</si>
  <si>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</si>
  <si>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</si>
  <si>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</si>
  <si>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</si>
  <si>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</si>
  <si>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</si>
  <si>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</si>
  <si>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</si>
  <si>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</si>
  <si>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</si>
  <si>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</si>
  <si>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</si>
  <si>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</si>
  <si>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</si>
  <si>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</si>
  <si>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</si>
  <si>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</si>
  <si>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</si>
  <si>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</si>
  <si>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</si>
  <si>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</si>
  <si>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</si>
  <si>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</si>
  <si>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</si>
  <si>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</si>
  <si>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</si>
  <si>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</si>
  <si>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</si>
  <si>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</si>
  <si>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</si>
  <si>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</si>
  <si>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</si>
  <si>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</si>
  <si>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</si>
  <si>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</si>
  <si>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</si>
  <si>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</si>
  <si>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</si>
  <si>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</si>
  <si>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</si>
  <si>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</si>
  <si>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</si>
  <si>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</si>
  <si>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</si>
  <si>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</si>
  <si>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</si>
  <si>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</si>
  <si>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</si>
  <si>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</si>
  <si>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</si>
  <si>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</si>
  <si>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</si>
  <si>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</si>
  <si>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</si>
  <si>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</si>
  <si>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</si>
  <si>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</si>
  <si>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</si>
  <si>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</si>
  <si>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</si>
  <si>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</si>
  <si>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</si>
  <si>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</si>
  <si>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</si>
  <si>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</si>
  <si>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</si>
  <si>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</si>
  <si>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</si>
  <si>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</si>
  <si>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</si>
  <si>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</si>
  <si>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</si>
  <si>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</si>
  <si>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</si>
  <si>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</si>
  <si>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</si>
  <si>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</si>
  <si>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</si>
  <si>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</si>
  <si>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</si>
  <si>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</si>
  <si>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</si>
  <si>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</si>
  <si>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</si>
  <si>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</si>
  <si>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</si>
  <si>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</si>
  <si>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</si>
  <si>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</si>
  <si>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</si>
  <si>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</si>
  <si>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</si>
  <si>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</si>
  <si>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</si>
  <si>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</si>
  <si>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</si>
  <si>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</si>
  <si>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</si>
  <si>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</si>
  <si>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</si>
  <si>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</si>
  <si>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</si>
  <si>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</si>
  <si>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</si>
  <si>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</si>
  <si>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</si>
  <si>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</si>
  <si>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</si>
  <si>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</si>
  <si>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</si>
  <si>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</si>
  <si>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</si>
  <si>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</si>
  <si>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</si>
  <si>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</si>
  <si>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</si>
  <si>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</si>
  <si>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</si>
  <si>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</si>
  <si>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</si>
  <si>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</si>
  <si>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</si>
  <si>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</si>
  <si>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</si>
  <si>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</si>
  <si>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</si>
  <si>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</si>
  <si>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</si>
  <si>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</si>
  <si>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</si>
  <si>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</si>
  <si>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</si>
  <si>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</si>
  <si>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</si>
  <si>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</si>
  <si>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</si>
  <si>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</si>
  <si>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</si>
  <si>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</si>
  <si>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</si>
  <si>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</si>
  <si>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</si>
  <si>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</si>
  <si>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</si>
  <si>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</si>
  <si>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</si>
  <si>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</si>
  <si>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</si>
  <si>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</si>
  <si>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</si>
  <si>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</si>
  <si>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</si>
  <si>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</si>
  <si>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</si>
  <si>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</si>
  <si>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</si>
  <si>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</si>
  <si>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</si>
  <si>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</si>
  <si>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</si>
  <si>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</si>
  <si>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</si>
  <si>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</si>
  <si>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</si>
  <si>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</si>
  <si>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</si>
  <si>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</si>
  <si>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</si>
  <si>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</si>
  <si>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</si>
  <si>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</si>
  <si>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</si>
  <si>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</si>
  <si>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</si>
  <si>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</si>
  <si>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</si>
  <si>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</si>
  <si>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</si>
  <si>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</si>
  <si>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</si>
  <si>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</si>
  <si>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</si>
  <si>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</si>
  <si>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</si>
  <si>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</si>
  <si>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</si>
  <si>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</si>
  <si>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</si>
  <si>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</si>
  <si>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</si>
  <si>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</si>
  <si>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</si>
  <si>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</si>
  <si>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</si>
  <si>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</si>
  <si>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</si>
  <si>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</si>
  <si>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</si>
  <si>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</si>
  <si>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</si>
  <si>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</si>
  <si>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</si>
  <si>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</si>
  <si>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</si>
  <si>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</si>
  <si>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</si>
  <si>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</si>
  <si>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</si>
  <si>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</si>
  <si>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</si>
  <si>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</si>
  <si>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</si>
  <si>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</si>
  <si>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</si>
  <si>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</si>
  <si>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</si>
  <si>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</si>
  <si>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</si>
  <si>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</si>
  <si>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</si>
  <si>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</si>
  <si>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</si>
  <si>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</si>
  <si>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</si>
  <si>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</si>
  <si>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</si>
  <si>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</si>
  <si>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</si>
  <si>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</si>
  <si>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</si>
  <si>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</si>
  <si>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</si>
  <si>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</si>
  <si>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</si>
  <si>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</si>
  <si>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</si>
  <si>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</si>
  <si>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</si>
  <si>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</si>
  <si>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</si>
  <si>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</si>
  <si>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</si>
  <si>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</si>
  <si>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</si>
  <si>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</si>
  <si>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</si>
  <si>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</si>
  <si>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</si>
  <si>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</si>
  <si>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</si>
  <si>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</si>
  <si>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</si>
  <si>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</si>
  <si>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</si>
  <si>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</si>
  <si>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</si>
  <si>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</si>
  <si>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</si>
  <si>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</si>
  <si>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</si>
  <si>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</si>
  <si>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</si>
  <si>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</si>
  <si>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</si>
  <si>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</si>
  <si>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</si>
  <si>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</si>
  <si>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</si>
  <si>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</si>
  <si>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</si>
  <si>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</si>
  <si>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</si>
  <si>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</si>
  <si>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</si>
  <si>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</si>
  <si>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</si>
  <si>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</si>
  <si>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</si>
  <si>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</si>
  <si>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</si>
  <si>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</si>
  <si>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</si>
  <si>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</si>
  <si>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</si>
  <si>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</si>
  <si>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</si>
  <si>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</si>
  <si>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</si>
  <si>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</si>
  <si>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</si>
  <si>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</si>
  <si>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</si>
  <si>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</si>
  <si>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</si>
  <si>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</si>
  <si>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</si>
  <si>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</si>
  <si>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</si>
  <si>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</si>
  <si>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</si>
  <si>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</si>
  <si>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</si>
  <si>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</si>
  <si>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</si>
  <si>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</si>
  <si>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</si>
  <si>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</si>
  <si>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</si>
  <si>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</si>
  <si>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</si>
  <si>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</si>
  <si>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</si>
  <si>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</si>
  <si>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</si>
  <si>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</si>
  <si>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</si>
  <si>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</si>
  <si>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</si>
  <si>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</si>
  <si>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</si>
  <si>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</si>
  <si>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</si>
  <si>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</si>
  <si>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</si>
  <si>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</si>
  <si>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</si>
  <si>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</si>
  <si>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</si>
  <si>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</si>
  <si>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</si>
  <si>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</si>
  <si>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</si>
  <si>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</si>
  <si>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</si>
  <si>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</si>
  <si>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</si>
  <si>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</si>
  <si>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</si>
  <si>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</si>
  <si>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</si>
  <si>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</si>
  <si>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</si>
  <si>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</si>
  <si>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</si>
  <si>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</si>
  <si>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</si>
  <si>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</si>
  <si>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</si>
  <si>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</si>
  <si>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</si>
  <si>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</si>
  <si>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</si>
  <si>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</si>
  <si>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</si>
  <si>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</si>
  <si>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</si>
  <si>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</si>
  <si>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</si>
  <si>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</si>
  <si>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</si>
  <si>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</si>
  <si>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</si>
  <si>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</si>
  <si>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</si>
  <si>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</si>
  <si>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</si>
  <si>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</si>
  <si>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</si>
  <si>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</si>
  <si>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</si>
  <si>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</si>
  <si>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</si>
  <si>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</si>
  <si>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</si>
  <si>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</si>
  <si>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</si>
  <si>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</si>
  <si>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</si>
  <si>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</si>
  <si>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</si>
  <si>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</si>
  <si>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</si>
  <si>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</si>
  <si>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</si>
  <si>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</si>
  <si>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</si>
  <si>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</si>
  <si>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</si>
  <si>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</si>
  <si>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</si>
  <si>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</si>
  <si>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</si>
  <si>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</si>
  <si>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</si>
  <si>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</si>
  <si>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</si>
  <si>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</si>
  <si>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</si>
  <si>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</si>
  <si>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</si>
  <si>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</si>
  <si>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</si>
  <si>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</si>
  <si>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</si>
  <si>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</si>
  <si>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</si>
  <si>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</si>
  <si>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</si>
  <si>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</si>
  <si>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</si>
  <si>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</si>
  <si>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</si>
  <si>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</si>
  <si>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</si>
  <si>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</si>
  <si>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</si>
  <si>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</si>
  <si>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</si>
  <si>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</si>
  <si>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</si>
  <si>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</si>
  <si>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</si>
  <si>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</si>
  <si>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</si>
  <si>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</si>
  <si>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</si>
  <si>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</si>
  <si>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</si>
  <si>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</si>
  <si>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</si>
  <si>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</si>
  <si>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</si>
  <si>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</si>
  <si>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</si>
  <si>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</si>
  <si>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</si>
  <si>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</si>
  <si>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</si>
  <si>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</si>
  <si>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</si>
  <si>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</si>
  <si>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</si>
  <si>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</si>
  <si>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</si>
  <si>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</si>
  <si>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</si>
  <si>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</si>
  <si>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</si>
  <si>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</si>
  <si>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</si>
  <si>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</si>
  <si>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</si>
  <si>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</si>
  <si>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</si>
  <si>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</si>
  <si>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</si>
  <si>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</si>
  <si>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</si>
  <si>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</si>
  <si>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</si>
  <si>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</si>
  <si>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</si>
  <si>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</si>
  <si>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</si>
  <si>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</si>
  <si>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</si>
  <si>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</si>
  <si>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</si>
  <si>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</si>
  <si>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</si>
  <si>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</si>
  <si>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</si>
  <si>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</si>
  <si>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</si>
  <si>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</si>
  <si>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</si>
  <si>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</si>
  <si>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</si>
  <si>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</si>
  <si>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</si>
  <si>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</si>
  <si>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</si>
  <si>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</si>
  <si>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</si>
  <si>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</si>
  <si>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</si>
  <si>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</si>
  <si>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</si>
  <si>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</si>
  <si>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</si>
  <si>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</si>
  <si>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</si>
  <si>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</si>
  <si>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</si>
  <si>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</si>
  <si>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</si>
  <si>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</si>
  <si>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</si>
  <si>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</si>
  <si>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</si>
  <si>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</si>
  <si>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</si>
  <si>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</si>
  <si>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</si>
  <si>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</si>
  <si>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</si>
  <si>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</si>
  <si>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</si>
  <si>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</si>
  <si>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</si>
  <si>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</si>
  <si>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</si>
  <si>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</si>
  <si>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</si>
  <si>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</si>
  <si>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</si>
  <si>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</si>
  <si>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</si>
  <si>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</si>
  <si>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</si>
  <si>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</si>
  <si>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</si>
  <si>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</si>
  <si>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</si>
  <si>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</si>
  <si>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</si>
  <si>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</si>
  <si>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</si>
  <si>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</si>
  <si>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</si>
  <si>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</si>
  <si>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</si>
  <si>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</si>
  <si>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</si>
  <si>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</si>
  <si>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</si>
  <si>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</si>
  <si>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</si>
  <si>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</si>
  <si>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</si>
  <si>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</si>
  <si>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</si>
  <si>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</si>
  <si>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</si>
  <si>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</si>
  <si>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</si>
  <si>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</si>
  <si>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</si>
  <si>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</si>
  <si>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</si>
  <si>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</si>
  <si>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</si>
  <si>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</si>
  <si>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</si>
  <si>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</si>
  <si>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</si>
  <si>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</si>
  <si>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</si>
  <si>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</si>
  <si>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</si>
  <si>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</si>
  <si>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</si>
  <si>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</si>
  <si>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</si>
  <si>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</si>
  <si>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</si>
  <si>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</si>
  <si>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</si>
  <si>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</si>
  <si>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</si>
  <si>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</si>
  <si>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</si>
  <si>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</si>
  <si>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</si>
  <si>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</si>
  <si>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</si>
  <si>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</si>
  <si>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</si>
  <si>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</si>
  <si>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</si>
  <si>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</si>
  <si>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</si>
  <si>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</si>
  <si>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</si>
  <si>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</si>
  <si>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</si>
  <si>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</si>
  <si>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</si>
  <si>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</si>
  <si>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</si>
  <si>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</si>
  <si>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</si>
  <si>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</si>
  <si>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</si>
  <si>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</si>
  <si>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</si>
  <si>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</si>
  <si>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</si>
  <si>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</si>
  <si>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</si>
  <si>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</si>
  <si>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</si>
  <si>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</si>
  <si>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</si>
  <si>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</si>
  <si>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</si>
  <si>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</si>
  <si>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</si>
  <si>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</si>
  <si>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</si>
  <si>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</si>
  <si>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</si>
  <si>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</si>
  <si>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</si>
  <si>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</si>
  <si>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</si>
  <si>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</si>
  <si>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</si>
  <si>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</si>
  <si>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</si>
  <si>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</si>
  <si>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</si>
  <si>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</si>
  <si>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</si>
  <si>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</si>
  <si>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</si>
  <si>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</si>
  <si>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</si>
  <si>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</si>
  <si>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</si>
  <si>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</si>
  <si>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</si>
  <si>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</si>
  <si>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</si>
  <si>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</si>
  <si>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</si>
  <si>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</si>
  <si>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</si>
  <si>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</si>
  <si>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</si>
  <si>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</si>
  <si>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</si>
  <si>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</si>
  <si>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</si>
  <si>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</si>
  <si>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</si>
  <si>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</si>
  <si>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</si>
  <si>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</si>
  <si>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</si>
  <si>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</si>
  <si>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</si>
  <si>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</si>
  <si>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</si>
  <si>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</si>
  <si>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</si>
  <si>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</si>
  <si>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</si>
  <si>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</si>
  <si>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</si>
  <si>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</si>
  <si>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</si>
  <si>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</si>
  <si>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</si>
  <si>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</si>
  <si>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</si>
  <si>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</si>
  <si>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</si>
  <si>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</si>
  <si>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</si>
  <si>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</si>
  <si>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</si>
  <si>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</si>
  <si>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</si>
  <si>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</si>
  <si>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</si>
  <si>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</si>
  <si>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</si>
  <si>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</si>
  <si>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</si>
  <si>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</si>
  <si>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</si>
  <si>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</si>
  <si>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</si>
  <si>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</si>
  <si>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</si>
  <si>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</si>
  <si>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</si>
  <si>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</si>
  <si>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</si>
  <si>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</si>
  <si>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</si>
  <si>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</si>
  <si>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</si>
  <si>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</si>
  <si>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</si>
  <si>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</si>
  <si>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</si>
  <si>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</si>
  <si>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</si>
  <si>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</si>
  <si>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</si>
  <si>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</si>
  <si>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</si>
  <si>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</si>
  <si>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</si>
  <si>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</si>
  <si>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</si>
  <si>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</si>
  <si>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</si>
  <si>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</si>
  <si>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</si>
  <si>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</si>
  <si>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</si>
  <si>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</si>
  <si>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</si>
  <si>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</si>
  <si>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</si>
  <si>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</si>
  <si>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</si>
  <si>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</si>
  <si>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</si>
  <si>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</si>
  <si>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</si>
  <si>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</si>
  <si>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</si>
  <si>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</si>
  <si>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</si>
  <si>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</si>
  <si>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</si>
  <si>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</si>
  <si>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</si>
  <si>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</si>
  <si>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</si>
  <si>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</si>
  <si>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</si>
  <si>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</si>
  <si>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</si>
  <si>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</si>
  <si>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</si>
  <si>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</si>
  <si>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</si>
  <si>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</si>
  <si>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</si>
  <si>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</si>
  <si>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</si>
  <si>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</si>
  <si>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</si>
  <si>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</si>
  <si>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</si>
  <si>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</si>
  <si>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</si>
  <si>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</si>
  <si>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</si>
  <si>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</si>
  <si>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</si>
  <si>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</si>
  <si>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</si>
  <si>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</si>
  <si>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</si>
  <si>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</si>
  <si>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</si>
  <si>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</si>
  <si>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</si>
  <si>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</si>
  <si>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</si>
  <si>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</si>
  <si>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</si>
  <si>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</si>
  <si>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</si>
  <si>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</si>
  <si>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</si>
  <si>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</si>
  <si>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</si>
  <si>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</si>
  <si>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</si>
  <si>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</si>
  <si>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</si>
  <si>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</si>
  <si>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</si>
  <si>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</si>
  <si>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</si>
  <si>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</si>
  <si>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</si>
  <si>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</si>
  <si>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</si>
  <si>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</si>
  <si>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</si>
  <si>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</si>
  <si>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</si>
  <si>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</si>
  <si>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</si>
  <si>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</si>
  <si>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</si>
  <si>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</si>
  <si>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</si>
  <si>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</si>
  <si>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</si>
  <si>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</si>
  <si>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</si>
  <si>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</si>
  <si>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</si>
  <si>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</si>
  <si>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</si>
  <si>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</si>
  <si>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</si>
  <si>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</si>
  <si>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</si>
  <si>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</si>
  <si>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</si>
  <si>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</si>
  <si>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</si>
  <si>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</si>
  <si>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</si>
  <si>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</si>
  <si>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</si>
  <si>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</si>
  <si>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</si>
  <si>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</si>
  <si>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</si>
  <si>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</si>
  <si>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</si>
  <si>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</si>
  <si>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</si>
  <si>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</si>
  <si>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</si>
  <si>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</si>
  <si>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</si>
  <si>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</si>
  <si>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</si>
  <si>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</si>
  <si>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</si>
  <si>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</si>
  <si>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</si>
  <si>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</si>
  <si>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</si>
  <si>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</si>
  <si>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</si>
  <si>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</si>
  <si>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</si>
  <si>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</si>
  <si>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</si>
  <si>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</si>
  <si>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</si>
  <si>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</si>
  <si>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</si>
  <si>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</si>
  <si>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</si>
  <si>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</si>
  <si>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</si>
  <si>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</si>
  <si>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</si>
  <si>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</si>
  <si>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</si>
  <si>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</si>
  <si>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</si>
  <si>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</si>
  <si>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</si>
  <si>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</si>
  <si>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</si>
  <si>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</si>
  <si>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</si>
  <si>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</si>
  <si>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</si>
  <si>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</si>
  <si>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</si>
  <si>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</si>
  <si>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</si>
  <si>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</si>
  <si>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</si>
  <si>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</si>
  <si>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</si>
  <si>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</si>
  <si>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</si>
  <si>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</si>
  <si>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</si>
  <si>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</si>
  <si>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</si>
  <si>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</si>
  <si>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</si>
  <si>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</si>
  <si>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</si>
  <si>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</si>
  <si>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</si>
  <si>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</si>
  <si>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</si>
  <si>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</si>
  <si>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</si>
  <si>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</si>
  <si>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</si>
  <si>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</si>
  <si>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</si>
  <si>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</si>
  <si>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</si>
  <si>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</si>
  <si>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</si>
  <si>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</si>
  <si>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</si>
  <si>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</si>
  <si>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</si>
  <si>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</si>
  <si>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</si>
  <si>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</si>
  <si>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</si>
  <si>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</si>
  <si>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</si>
  <si>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</si>
  <si>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</si>
  <si>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</si>
  <si>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</si>
  <si>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</si>
  <si>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</si>
  <si>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</si>
  <si>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</si>
  <si>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</si>
  <si>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</si>
  <si>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</si>
  <si>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</si>
  <si>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</si>
  <si>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</si>
  <si>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</si>
  <si>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</si>
  <si>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</si>
  <si>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</si>
  <si>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</si>
  <si>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</si>
  <si>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</si>
  <si>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</si>
  <si>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</si>
  <si>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</si>
  <si>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</si>
  <si>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</si>
  <si>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</si>
  <si>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</si>
  <si>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</si>
  <si>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</si>
  <si>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</si>
  <si>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</si>
  <si>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</si>
  <si>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</si>
  <si>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</si>
  <si>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</si>
  <si>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</si>
  <si>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</si>
  <si>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</si>
  <si>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</si>
  <si>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</si>
  <si>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</si>
  <si>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</si>
  <si>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</si>
  <si>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</si>
  <si>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</si>
  <si>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</si>
  <si>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</si>
  <si>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</si>
  <si>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</si>
  <si>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</si>
  <si>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</si>
  <si>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</si>
  <si>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</si>
  <si>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</si>
  <si>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</si>
  <si>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</si>
  <si>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</si>
  <si>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</si>
  <si>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</si>
  <si>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</si>
  <si>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</si>
  <si>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</si>
  <si>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</si>
  <si>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</si>
  <si>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</si>
  <si>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</si>
  <si>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</si>
  <si>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</si>
  <si>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</si>
  <si>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</si>
  <si>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</si>
  <si>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</si>
  <si>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</si>
  <si>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</si>
  <si>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</si>
  <si>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</si>
  <si>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</si>
  <si>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</si>
  <si>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</si>
  <si>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</si>
  <si>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</si>
  <si>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</si>
  <si>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</si>
  <si>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</si>
  <si>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</si>
  <si>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</si>
  <si>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</si>
  <si>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</si>
  <si>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</si>
  <si>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</si>
  <si>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</si>
  <si>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</si>
  <si>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</si>
  <si>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</si>
  <si>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</si>
  <si>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</si>
  <si>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</si>
  <si>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</si>
  <si>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</si>
  <si>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</si>
  <si>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</si>
  <si>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</si>
  <si>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</si>
  <si>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</si>
  <si>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</si>
  <si>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</si>
  <si>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</si>
  <si>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</si>
  <si>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</si>
  <si>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</si>
  <si>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</si>
  <si>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</si>
  <si>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</si>
  <si>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</si>
  <si>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</si>
  <si>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</si>
  <si>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</si>
  <si>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</si>
  <si>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</si>
  <si>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</si>
  <si>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</si>
  <si>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</si>
  <si>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</si>
  <si>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</si>
  <si>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</si>
  <si>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</si>
  <si>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</si>
  <si>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</si>
  <si>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</si>
  <si>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</si>
  <si>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</si>
  <si>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</si>
  <si>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</si>
  <si>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</si>
  <si>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</si>
  <si>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</si>
  <si>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</si>
  <si>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</si>
  <si>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</si>
  <si>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</si>
  <si>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</si>
  <si>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</si>
  <si>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</si>
  <si>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</si>
  <si>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</si>
  <si>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</si>
  <si>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</si>
  <si>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</si>
  <si>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</si>
  <si>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</si>
  <si>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</si>
  <si>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</si>
  <si>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</si>
  <si>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</si>
  <si>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</si>
  <si>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</si>
  <si>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</si>
  <si>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</si>
  <si>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</si>
  <si>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</si>
  <si>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</si>
  <si>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</si>
  <si>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</si>
  <si>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</si>
  <si>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</si>
  <si>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</si>
  <si>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</si>
  <si>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</si>
  <si>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</si>
  <si>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</si>
  <si>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</si>
  <si>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</si>
  <si>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</si>
  <si>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</si>
  <si>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</si>
  <si>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</si>
  <si>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</si>
  <si>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</si>
  <si>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</si>
  <si>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</si>
  <si>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</si>
  <si>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</si>
  <si>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</si>
  <si>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</si>
  <si>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</si>
  <si>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</si>
  <si>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</si>
  <si>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</si>
  <si>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</si>
  <si>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</si>
  <si>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</si>
  <si>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</si>
  <si>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</si>
  <si>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</si>
  <si>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</si>
  <si>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</si>
  <si>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</si>
  <si>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</si>
  <si>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</si>
  <si>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</si>
  <si>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</si>
  <si>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</si>
  <si>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</si>
  <si>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</si>
  <si>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</si>
  <si>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</si>
  <si>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</si>
  <si>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</si>
  <si>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</si>
  <si>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</si>
  <si>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</si>
  <si>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</si>
  <si>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</si>
  <si>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</si>
  <si>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</si>
  <si>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</si>
  <si>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</si>
  <si>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</si>
  <si>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</si>
  <si>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</si>
  <si>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</si>
  <si>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</si>
  <si>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</si>
  <si>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</si>
  <si>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</si>
  <si>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</si>
  <si>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</si>
  <si>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</si>
  <si>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</si>
  <si>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</si>
  <si>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</si>
  <si>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</si>
  <si>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</si>
  <si>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</si>
  <si>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</si>
  <si>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</si>
  <si>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</si>
  <si>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</si>
  <si>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</si>
  <si>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</si>
  <si>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</si>
  <si>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</si>
  <si>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</si>
  <si>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</si>
  <si>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</si>
  <si>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</si>
  <si>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</si>
  <si>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</si>
  <si>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</si>
  <si>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</si>
  <si>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</si>
  <si>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</si>
  <si>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</si>
  <si>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</si>
  <si>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</si>
  <si>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</si>
  <si>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</si>
  <si>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</si>
  <si>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</si>
  <si>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</si>
  <si>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</si>
  <si>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</si>
  <si>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</si>
  <si>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</si>
  <si>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</si>
  <si>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</si>
  <si>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</si>
  <si>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</si>
  <si>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</si>
  <si>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</si>
  <si>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</si>
  <si>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</si>
  <si>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</si>
  <si>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</si>
  <si>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</si>
  <si>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</si>
  <si>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</si>
  <si>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</si>
  <si>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</si>
  <si>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</si>
  <si>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</si>
  <si>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</si>
  <si>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</si>
  <si>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</si>
  <si>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</si>
  <si>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</si>
  <si>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</si>
  <si>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</si>
  <si>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</si>
  <si>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</si>
  <si>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</si>
  <si>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</si>
  <si>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</si>
  <si>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</si>
  <si>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</si>
  <si>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</si>
  <si>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</si>
  <si>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</si>
  <si>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</si>
  <si>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</si>
  <si>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</si>
  <si>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</si>
  <si>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</si>
  <si>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</si>
  <si>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</si>
  <si>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</si>
  <si>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</si>
  <si>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</si>
  <si>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</si>
  <si>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</si>
  <si>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</si>
  <si>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</si>
  <si>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</si>
  <si>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</si>
  <si>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</si>
  <si>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</si>
  <si>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</si>
  <si>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</si>
  <si>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</si>
  <si>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</si>
  <si>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</si>
  <si>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</si>
  <si>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</si>
  <si>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</si>
  <si>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</si>
  <si>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</si>
  <si>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</si>
  <si>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</si>
  <si>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</si>
  <si>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</si>
  <si>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</si>
  <si>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</si>
  <si>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</si>
  <si>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</si>
  <si>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</si>
  <si>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</si>
  <si>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</si>
  <si>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</si>
  <si>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</si>
  <si>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</si>
  <si>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</si>
  <si>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</si>
  <si>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</si>
  <si>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</si>
  <si>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</si>
  <si>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</si>
  <si>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</si>
  <si>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</si>
  <si>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</si>
  <si>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</si>
  <si>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</si>
  <si>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</si>
  <si>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</si>
  <si>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</si>
  <si>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</si>
  <si>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</si>
  <si>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</si>
  <si>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</si>
  <si>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</si>
  <si>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</si>
  <si>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</si>
  <si>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</si>
  <si>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</si>
  <si>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</si>
  <si>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</si>
  <si>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</si>
  <si>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</si>
  <si>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</si>
  <si>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</si>
  <si>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</si>
  <si>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</si>
  <si>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</si>
  <si>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</si>
  <si>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</si>
  <si>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</si>
  <si>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</si>
  <si>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</si>
  <si>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</si>
  <si>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</si>
  <si>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</si>
  <si>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</si>
  <si>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</si>
  <si>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</si>
  <si>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</si>
  <si>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</si>
  <si>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</si>
  <si>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</si>
  <si>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</si>
  <si>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</si>
  <si>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</si>
  <si>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</si>
  <si>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</si>
  <si>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</si>
  <si>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</si>
  <si>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</si>
  <si>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</si>
  <si>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</si>
  <si>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</si>
  <si>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</si>
  <si>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</si>
  <si>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</si>
  <si>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</si>
  <si>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</si>
  <si>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</si>
  <si>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</si>
  <si>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</si>
  <si>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</si>
  <si>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</si>
  <si>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</si>
  <si>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</si>
  <si>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</si>
  <si>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</si>
  <si>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</si>
  <si>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</si>
  <si>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</si>
  <si>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</si>
  <si>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</si>
  <si>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</si>
  <si>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</si>
  <si>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</si>
  <si>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</si>
  <si>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</si>
  <si>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</si>
  <si>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</si>
  <si>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</si>
  <si>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</si>
  <si>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</si>
  <si>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</si>
  <si>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</si>
  <si>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</si>
  <si>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</si>
  <si>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</si>
  <si>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</si>
  <si>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</si>
  <si>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</si>
  <si>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</si>
  <si>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</si>
  <si>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</si>
  <si>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</si>
  <si>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</si>
  <si>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</si>
  <si>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</si>
  <si>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</si>
  <si>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</si>
  <si>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</si>
  <si>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</si>
  <si>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</si>
  <si>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</si>
  <si>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</si>
  <si>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</si>
  <si>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</si>
  <si>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</si>
  <si>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</si>
  <si>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</si>
  <si>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</si>
  <si>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</si>
  <si>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</si>
  <si>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</si>
  <si>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</si>
  <si>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</si>
  <si>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</si>
  <si>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</si>
  <si>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</si>
  <si>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</si>
  <si>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</si>
  <si>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</si>
  <si>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</si>
  <si>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</si>
  <si>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</si>
  <si>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</si>
  <si>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</si>
  <si>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</si>
  <si>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</si>
  <si>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</si>
  <si>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</si>
  <si>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</si>
  <si>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</si>
  <si>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</si>
  <si>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</si>
  <si>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</si>
  <si>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</si>
  <si>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</si>
  <si>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</si>
  <si>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</si>
  <si>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</si>
  <si>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</si>
  <si>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</si>
  <si>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</si>
  <si>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</si>
  <si>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</si>
  <si>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</si>
  <si>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</si>
  <si>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</si>
  <si>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</si>
  <si>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</si>
  <si>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</si>
  <si>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</si>
  <si>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</si>
  <si>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</si>
  <si>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</si>
  <si>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</si>
  <si>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</si>
  <si>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</si>
  <si>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</si>
  <si>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</si>
  <si>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</si>
  <si>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</si>
  <si>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</si>
  <si>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</si>
  <si>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</si>
  <si>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</si>
  <si>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</si>
  <si>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</si>
  <si>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</si>
  <si>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</si>
  <si>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</si>
  <si>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</si>
  <si>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</si>
  <si>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</si>
  <si>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</si>
  <si>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</si>
  <si>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</si>
  <si>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</si>
  <si>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</si>
  <si>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</si>
  <si>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</si>
  <si>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</si>
  <si>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</si>
  <si>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</si>
  <si>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</si>
  <si>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</si>
  <si>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</si>
  <si>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</si>
  <si>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</si>
  <si>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</si>
  <si>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</si>
  <si>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</si>
  <si>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</si>
  <si>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</si>
  <si>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</si>
  <si>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</si>
  <si>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</si>
  <si>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</si>
  <si>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</si>
  <si>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</si>
  <si>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</si>
  <si>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</si>
  <si>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</si>
  <si>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</si>
  <si>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</si>
  <si>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</si>
  <si>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</si>
  <si>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</si>
  <si>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</si>
  <si>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</si>
  <si>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</si>
  <si>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</si>
  <si>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</si>
  <si>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</si>
  <si>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</si>
  <si>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</si>
  <si>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</si>
  <si>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</si>
  <si>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</si>
  <si>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</si>
  <si>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</si>
  <si>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</si>
  <si>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</si>
  <si>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</si>
  <si>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</si>
  <si>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</si>
  <si>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</si>
  <si>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</si>
  <si>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</si>
  <si>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</si>
  <si>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</si>
  <si>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</si>
  <si>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</si>
  <si>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</si>
  <si>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</si>
  <si>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</si>
  <si>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</si>
  <si>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</si>
  <si>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</si>
  <si>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</si>
  <si>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</si>
  <si>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</si>
  <si>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</si>
  <si>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</si>
  <si>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</si>
  <si>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</si>
  <si>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</si>
  <si>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</si>
  <si>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</si>
  <si>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</si>
  <si>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</si>
  <si>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</si>
  <si>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</si>
  <si>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</si>
  <si>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</si>
  <si>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</si>
  <si>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</si>
  <si>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</si>
  <si>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</si>
  <si>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</si>
  <si>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</si>
  <si>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</si>
  <si>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</si>
  <si>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</si>
  <si>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</si>
  <si>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</si>
  <si>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</si>
  <si>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</si>
  <si>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</si>
  <si>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</si>
  <si>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</si>
  <si>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</si>
  <si>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</si>
  <si>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</si>
  <si>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</si>
  <si>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</si>
  <si>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</si>
  <si>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</si>
  <si>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</si>
  <si>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</si>
  <si>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</si>
  <si>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</si>
  <si>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</si>
  <si>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</si>
  <si>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</si>
  <si>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</si>
  <si>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</si>
  <si>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</si>
  <si>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</si>
  <si>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</si>
  <si>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</si>
  <si>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</si>
  <si>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</si>
  <si>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</si>
  <si>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</si>
  <si>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</si>
  <si>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</si>
  <si>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</si>
  <si>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</si>
  <si>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</si>
  <si>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</si>
  <si>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</si>
  <si>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</si>
  <si>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</si>
  <si>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</si>
  <si>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</si>
  <si>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</si>
  <si>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</si>
  <si>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</si>
  <si>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</si>
  <si>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</si>
  <si>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</si>
  <si>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</si>
  <si>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</si>
  <si>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</si>
  <si>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</si>
  <si>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</si>
  <si>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</si>
  <si>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</si>
  <si>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</si>
  <si>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</si>
  <si>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</si>
  <si>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</si>
  <si>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</si>
  <si>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</si>
  <si>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</si>
  <si>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</si>
  <si>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</si>
  <si>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</si>
  <si>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</si>
  <si>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</si>
  <si>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</si>
  <si>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</si>
  <si>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</si>
  <si>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</si>
  <si>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</si>
  <si>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</si>
  <si>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</si>
  <si>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</si>
  <si>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</si>
  <si>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</si>
  <si>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</si>
  <si>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</si>
  <si>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</si>
  <si>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</si>
  <si>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</si>
  <si>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</si>
  <si>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</si>
  <si>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</si>
  <si>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</si>
  <si>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</si>
  <si>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</si>
  <si>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</si>
  <si>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</si>
  <si>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</si>
  <si>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</si>
  <si>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</si>
  <si>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</si>
  <si>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</si>
  <si>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</si>
  <si>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</si>
  <si>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</si>
  <si>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</si>
  <si>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</si>
  <si>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</si>
  <si>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</si>
  <si>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</si>
  <si>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</si>
  <si>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</si>
  <si>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</si>
  <si>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</si>
  <si>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</si>
  <si>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</si>
  <si>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</si>
  <si>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</si>
  <si>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</si>
  <si>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</si>
  <si>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</si>
  <si>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</si>
  <si>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</si>
  <si>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</si>
  <si>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</si>
  <si>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</si>
  <si>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</si>
  <si>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</si>
  <si>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</si>
  <si>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</si>
  <si>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</si>
  <si>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</si>
  <si>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</si>
  <si>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</si>
  <si>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</si>
  <si>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</si>
  <si>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</si>
  <si>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</si>
  <si>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</si>
  <si>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</si>
  <si>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</si>
  <si>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</si>
  <si>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</si>
  <si>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</si>
  <si>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</si>
  <si>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</si>
  <si>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</si>
  <si>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</si>
  <si>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</si>
  <si>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</si>
  <si>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</si>
  <si>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</si>
  <si>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</si>
  <si>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</si>
  <si>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</si>
  <si>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</si>
  <si>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</si>
  <si>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</si>
  <si>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</si>
  <si>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</si>
  <si>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</si>
  <si>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</si>
  <si>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</si>
  <si>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</si>
  <si>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</si>
  <si>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</si>
  <si>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</si>
  <si>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</si>
  <si>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</si>
  <si>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</si>
  <si>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</si>
  <si>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</si>
  <si>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</si>
  <si>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</si>
  <si>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</si>
  <si>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</si>
  <si>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</si>
  <si>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</si>
  <si>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</si>
  <si>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</si>
  <si>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</si>
  <si>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</si>
  <si>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</si>
  <si>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</si>
  <si>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</si>
  <si>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</si>
  <si>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</si>
  <si>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</si>
  <si>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</si>
  <si>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</si>
  <si>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</si>
  <si>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</si>
  <si>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</si>
  <si>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</si>
  <si>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</si>
  <si>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</si>
  <si>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</si>
  <si>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</si>
  <si>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</si>
  <si>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</si>
  <si>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</si>
  <si>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</si>
  <si>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</si>
  <si>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</si>
  <si>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</si>
  <si>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</si>
  <si>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</si>
  <si>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</si>
  <si>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</si>
  <si>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</si>
  <si>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</si>
  <si>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</si>
  <si>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</si>
  <si>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</si>
  <si>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</si>
  <si>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</si>
  <si>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</si>
  <si>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</si>
  <si>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</si>
  <si>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</si>
  <si>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</si>
  <si>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</si>
  <si>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</si>
  <si>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</si>
  <si>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</si>
  <si>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</si>
  <si>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</si>
  <si>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</si>
  <si>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</si>
  <si>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</si>
  <si>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</si>
  <si>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</si>
  <si>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</si>
  <si>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</si>
  <si>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</si>
  <si>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</si>
  <si>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</si>
  <si>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</si>
  <si>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</si>
  <si>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</si>
  <si>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</si>
  <si>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</si>
  <si>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</si>
  <si>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</si>
  <si>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</si>
  <si>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</si>
  <si>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</si>
  <si>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</si>
  <si>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</si>
  <si>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</si>
  <si>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</si>
  <si>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</si>
  <si>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</si>
  <si>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</si>
  <si>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</si>
  <si>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</si>
  <si>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</si>
  <si>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</si>
  <si>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</si>
  <si>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</si>
  <si>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</si>
  <si>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</si>
  <si>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</si>
  <si>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</si>
  <si>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</si>
  <si>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</si>
  <si>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</si>
  <si>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</si>
  <si>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</si>
  <si>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</si>
  <si>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</si>
  <si>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</si>
  <si>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</si>
  <si>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</si>
  <si>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</si>
  <si>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</si>
  <si>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</si>
  <si>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</si>
  <si>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</si>
  <si>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</si>
  <si>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</si>
  <si>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</si>
  <si>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</si>
  <si>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</si>
  <si>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</si>
  <si>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</si>
  <si>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</si>
  <si>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</si>
  <si>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</si>
  <si>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</si>
  <si>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</si>
  <si>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</si>
  <si>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</si>
  <si>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</si>
  <si>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</si>
  <si>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</si>
  <si>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</si>
  <si>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</si>
  <si>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</si>
  <si>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</si>
  <si>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</si>
  <si>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</si>
  <si>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</si>
  <si>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</si>
  <si>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</si>
  <si>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</si>
  <si>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</si>
  <si>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</si>
  <si>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</si>
  <si>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</si>
  <si>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</si>
  <si>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</si>
  <si>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</si>
  <si>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</si>
  <si>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</si>
  <si>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</si>
  <si>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</si>
  <si>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</si>
  <si>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</si>
  <si>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</si>
  <si>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</si>
  <si>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</si>
  <si>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</si>
  <si>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</si>
  <si>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</si>
  <si>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</si>
  <si>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</si>
  <si>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</si>
  <si>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</si>
  <si>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</si>
  <si>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</si>
  <si>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</si>
  <si>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</si>
  <si>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</si>
  <si>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</si>
  <si>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</si>
  <si>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</si>
  <si>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</si>
  <si>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</si>
  <si>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</si>
  <si>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</si>
  <si>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</si>
  <si>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</si>
  <si>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</si>
  <si>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</si>
  <si>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</si>
  <si>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</si>
  <si>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</si>
  <si>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</si>
  <si>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</si>
  <si>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</si>
  <si>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</si>
  <si>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</si>
  <si>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</si>
  <si>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</si>
  <si>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</si>
  <si>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</si>
  <si>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</si>
  <si>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</si>
  <si>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</si>
  <si>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</si>
  <si>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</si>
  <si>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</si>
  <si>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</si>
  <si>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</si>
  <si>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</si>
  <si>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</si>
  <si>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</si>
  <si>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</si>
  <si>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</si>
  <si>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</si>
  <si>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</si>
  <si>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</si>
  <si>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</si>
  <si>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</si>
  <si>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</si>
  <si>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</si>
  <si>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</si>
  <si>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</si>
  <si>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</si>
  <si>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</si>
  <si>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</si>
  <si>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</si>
  <si>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</si>
  <si>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</si>
  <si>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</si>
  <si>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</si>
  <si>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</si>
  <si>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</si>
  <si>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</si>
  <si>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</si>
  <si>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</si>
  <si>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</si>
  <si>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</si>
  <si>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</si>
  <si>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</si>
  <si>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</si>
  <si>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</si>
  <si>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</si>
  <si>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</si>
  <si>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</si>
  <si>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</si>
  <si>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</si>
  <si>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</si>
  <si>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</si>
  <si>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</si>
  <si>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</si>
  <si>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</si>
  <si>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</si>
  <si>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</si>
  <si>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</si>
  <si>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</si>
  <si>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</si>
  <si>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</si>
  <si>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</si>
  <si>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</si>
  <si>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</si>
  <si>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</si>
  <si>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</si>
  <si>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</si>
  <si>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</si>
  <si>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</si>
  <si>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</si>
  <si>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</si>
  <si>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</si>
  <si>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</si>
  <si>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</si>
  <si>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</si>
  <si>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</si>
  <si>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</si>
  <si>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</si>
  <si>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</si>
  <si>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</si>
  <si>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</si>
  <si>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</si>
  <si>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</si>
  <si>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</si>
  <si>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</si>
  <si>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</si>
  <si>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</si>
  <si>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</si>
  <si>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</si>
  <si>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</si>
  <si>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</si>
  <si>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</si>
  <si>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</si>
  <si>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</si>
  <si>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</si>
  <si>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</si>
  <si>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</si>
  <si>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</si>
  <si>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</si>
  <si>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</si>
  <si>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</si>
  <si>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</si>
  <si>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</si>
  <si>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</si>
  <si>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</si>
  <si>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</si>
  <si>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</si>
  <si>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</si>
  <si>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</si>
  <si>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</si>
  <si>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</si>
  <si>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</si>
  <si>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</si>
  <si>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</si>
  <si>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</si>
  <si>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</si>
  <si>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</si>
  <si>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</si>
  <si>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</si>
  <si>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</si>
  <si>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</si>
  <si>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</si>
  <si>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</si>
  <si>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</si>
  <si>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</si>
  <si>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</si>
  <si>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</si>
  <si>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</si>
  <si>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</si>
  <si>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</si>
  <si>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</si>
  <si>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</si>
  <si>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</si>
  <si>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</si>
  <si>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</si>
  <si>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</si>
  <si>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</si>
  <si>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</si>
  <si>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</si>
  <si>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</si>
  <si>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</si>
  <si>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</si>
  <si>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</si>
  <si>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</si>
  <si>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</si>
  <si>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</si>
  <si>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</si>
  <si>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</si>
  <si>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</si>
  <si>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</si>
  <si>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</si>
  <si>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</si>
  <si>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</si>
  <si>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</si>
  <si>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</si>
  <si>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</si>
  <si>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</si>
  <si>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</si>
  <si>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</si>
  <si>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</si>
  <si>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</si>
  <si>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</si>
  <si>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</si>
  <si>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</si>
  <si>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</si>
  <si>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</si>
  <si>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</si>
  <si>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</si>
  <si>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</si>
  <si>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</si>
  <si>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</si>
  <si>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</si>
  <si>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</si>
  <si>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</si>
  <si>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</si>
  <si>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</si>
  <si>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</si>
  <si>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</si>
  <si>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</si>
  <si>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</si>
  <si>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</si>
  <si>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</si>
  <si>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</si>
  <si>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</si>
  <si>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</si>
  <si>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</si>
  <si>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</si>
  <si>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</si>
  <si>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</si>
  <si>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</si>
  <si>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</si>
  <si>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</si>
  <si>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</si>
  <si>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</si>
  <si>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</si>
  <si>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</si>
  <si>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</si>
  <si>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</si>
  <si>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</si>
  <si>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</si>
  <si>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</si>
  <si>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</si>
  <si>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</si>
  <si>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</si>
  <si>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</si>
  <si>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</si>
  <si>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</si>
  <si>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</si>
  <si>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</si>
  <si>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</si>
  <si>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</si>
  <si>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</si>
  <si>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</si>
  <si>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</si>
  <si>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</si>
  <si>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</si>
  <si>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</si>
  <si>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</si>
  <si>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</si>
  <si>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</si>
  <si>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</si>
  <si>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</si>
  <si>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</si>
  <si>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</si>
  <si>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</si>
  <si>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</si>
  <si>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</si>
  <si>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</si>
  <si>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</si>
  <si>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</si>
  <si>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</si>
  <si>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</si>
  <si>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</si>
  <si>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</si>
  <si>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</si>
  <si>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</si>
  <si>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</si>
  <si>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</si>
  <si>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</si>
  <si>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</si>
  <si>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</si>
  <si>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</si>
  <si>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</si>
  <si>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</si>
  <si>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</si>
  <si>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</si>
  <si>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</si>
  <si>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</si>
  <si>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</si>
  <si>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</si>
  <si>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</si>
  <si>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</si>
  <si>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</si>
  <si>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</si>
  <si>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</si>
  <si>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</si>
  <si>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</si>
  <si>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</si>
  <si>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</si>
  <si>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</si>
  <si>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</si>
  <si>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</si>
  <si>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</si>
  <si>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</si>
  <si>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</si>
  <si>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</si>
  <si>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</si>
  <si>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</si>
  <si>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</si>
  <si>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</si>
  <si>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</si>
  <si>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</si>
  <si>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</si>
  <si>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</si>
  <si>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</si>
  <si>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</si>
  <si>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</si>
  <si>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</si>
  <si>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</si>
  <si>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</si>
  <si>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</si>
  <si>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</si>
  <si>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</si>
  <si>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</si>
  <si>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</si>
  <si>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</si>
  <si>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</si>
  <si>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</si>
  <si>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</si>
  <si>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</si>
  <si>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</si>
  <si>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</si>
  <si>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</si>
  <si>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</si>
  <si>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</si>
  <si>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</si>
  <si>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</si>
  <si>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</si>
  <si>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</si>
  <si>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</si>
  <si>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</si>
  <si>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</si>
  <si>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</si>
  <si>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</si>
  <si>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</si>
  <si>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</si>
  <si>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</si>
  <si>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</si>
  <si>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</si>
  <si>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</si>
  <si>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</si>
  <si>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</si>
  <si>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</si>
  <si>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</si>
  <si>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</si>
  <si>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</si>
  <si>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</si>
  <si>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</si>
  <si>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</si>
  <si>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</si>
  <si>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</si>
  <si>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</si>
  <si>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</si>
  <si>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</si>
  <si>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</si>
  <si>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</si>
  <si>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</si>
  <si>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</si>
  <si>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</si>
  <si>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</si>
  <si>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</si>
  <si>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</si>
  <si>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</si>
  <si>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</si>
  <si>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</si>
  <si>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</si>
  <si>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</si>
  <si>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</si>
  <si>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</si>
  <si>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</si>
  <si>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</si>
  <si>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</si>
  <si>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</si>
  <si>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</si>
  <si>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</si>
  <si>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</si>
  <si>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</si>
  <si>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</si>
  <si>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</si>
  <si>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</si>
  <si>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</si>
  <si>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</si>
  <si>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</si>
  <si>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</si>
  <si>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</si>
  <si>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</si>
  <si>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</si>
  <si>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</si>
  <si>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</si>
  <si>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</si>
  <si>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</si>
  <si>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</si>
  <si>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</si>
  <si>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</si>
  <si>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</si>
  <si>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</si>
  <si>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</si>
  <si>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</si>
  <si>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</si>
  <si>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</si>
  <si>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</si>
  <si>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</si>
  <si>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</si>
  <si>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</si>
  <si>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</si>
  <si>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</si>
  <si>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</si>
  <si>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</si>
  <si>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</si>
  <si>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</si>
  <si>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</si>
  <si>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</si>
  <si>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</si>
  <si>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</si>
  <si>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</si>
  <si>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</si>
  <si>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</si>
  <si>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</si>
  <si>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</si>
  <si>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</si>
  <si>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</si>
  <si>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</si>
  <si>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</si>
  <si>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</si>
  <si>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</si>
  <si>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</si>
  <si>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</si>
  <si>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</si>
  <si>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</si>
  <si>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</si>
  <si>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</si>
  <si>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</si>
  <si>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</si>
  <si>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</si>
  <si>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</si>
  <si>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</si>
  <si>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</si>
  <si>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</si>
  <si>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</si>
  <si>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</si>
  <si>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</si>
  <si>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</si>
  <si>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</si>
  <si>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</si>
  <si>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</si>
  <si>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</si>
  <si>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</si>
  <si>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</si>
  <si>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</si>
  <si>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</si>
  <si>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</si>
  <si>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</si>
  <si>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</si>
  <si>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</si>
  <si>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</si>
  <si>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</si>
  <si>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</si>
  <si>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</si>
  <si>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</si>
  <si>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</si>
  <si>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</si>
  <si>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</si>
  <si>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</si>
  <si>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</si>
  <si>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</si>
  <si>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</si>
  <si>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</si>
  <si>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</si>
  <si>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</si>
  <si>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</si>
  <si>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</si>
  <si>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</si>
  <si>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</si>
  <si>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</si>
  <si>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</si>
  <si>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</si>
  <si>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</si>
  <si>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</si>
  <si>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</si>
  <si>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</si>
  <si>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</si>
  <si>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</si>
  <si>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</si>
  <si>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</si>
  <si>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</si>
  <si>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</si>
  <si>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</si>
  <si>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</si>
  <si>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</si>
  <si>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</si>
  <si>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</si>
  <si>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</si>
  <si>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</si>
  <si>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</si>
  <si>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</si>
  <si>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</si>
  <si>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</si>
  <si>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</si>
  <si>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</si>
  <si>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</si>
  <si>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</si>
  <si>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</si>
  <si>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</si>
  <si>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</si>
  <si>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</si>
  <si>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</si>
  <si>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</si>
  <si>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</si>
  <si>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</si>
  <si>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</si>
  <si>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</si>
  <si>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</si>
  <si>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</si>
  <si>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</si>
  <si>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</si>
  <si>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</si>
  <si>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</si>
  <si>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</si>
  <si>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</si>
  <si>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</si>
  <si>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</si>
  <si>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</si>
  <si>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</si>
  <si>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</si>
  <si>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</si>
  <si>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</si>
  <si>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</si>
  <si>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</si>
  <si>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</si>
  <si>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</si>
  <si>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</si>
  <si>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</si>
  <si>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</si>
  <si>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</si>
  <si>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</si>
  <si>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</si>
  <si>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</si>
  <si>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</si>
  <si>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</si>
  <si>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</si>
  <si>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</si>
  <si>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</si>
  <si>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</si>
  <si>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</si>
  <si>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</si>
  <si>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</si>
  <si>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</si>
  <si>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</si>
  <si>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</si>
  <si>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</si>
  <si>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</si>
  <si>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</si>
  <si>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</si>
  <si>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</si>
  <si>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</si>
  <si>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</si>
  <si>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</si>
  <si>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</si>
  <si>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</si>
  <si>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</si>
  <si>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</si>
  <si>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</si>
  <si>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</si>
  <si>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</si>
  <si>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</si>
  <si>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</si>
  <si>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</si>
  <si>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</si>
  <si>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</si>
  <si>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</si>
  <si>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</si>
  <si>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</si>
  <si>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</si>
  <si>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</si>
  <si>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</si>
  <si>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</si>
  <si>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</si>
  <si>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</si>
  <si>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</si>
  <si>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</si>
  <si>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</si>
  <si>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</si>
  <si>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</si>
  <si>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</si>
  <si>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</si>
  <si>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</si>
  <si>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</si>
  <si>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</si>
  <si>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</si>
  <si>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</si>
  <si>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</si>
  <si>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</si>
  <si>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</si>
  <si>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</si>
  <si>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</si>
  <si>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</si>
  <si>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</si>
  <si>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</si>
  <si>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</si>
  <si>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</si>
  <si>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</si>
  <si>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</si>
  <si>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</si>
  <si>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</si>
  <si>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</si>
  <si>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</si>
  <si>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</si>
  <si>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</si>
  <si>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</si>
  <si>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</si>
  <si>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</si>
  <si>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</si>
  <si>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</si>
  <si>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</si>
  <si>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</si>
  <si>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</si>
  <si>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</si>
  <si>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</si>
  <si>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</si>
  <si>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</si>
  <si>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</si>
  <si>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</si>
  <si>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</si>
  <si>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</si>
  <si>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</si>
  <si>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</si>
  <si>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</si>
  <si>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</si>
  <si>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</si>
  <si>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</si>
  <si>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</si>
  <si>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</si>
  <si>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</si>
  <si>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</si>
  <si>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</si>
  <si>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</si>
  <si>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</si>
  <si>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</si>
  <si>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</si>
  <si>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</si>
  <si>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</si>
  <si>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</si>
  <si>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</si>
  <si>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</si>
  <si>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</si>
  <si>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</si>
  <si>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</si>
  <si>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</si>
  <si>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</si>
  <si>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</si>
  <si>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</si>
  <si>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</si>
  <si>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</si>
  <si>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</si>
  <si>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</si>
  <si>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</si>
  <si>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</si>
  <si>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</si>
  <si>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</si>
  <si>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</si>
  <si>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</si>
  <si>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</si>
  <si>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</si>
  <si>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</si>
  <si>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</si>
  <si>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</si>
  <si>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</si>
  <si>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</si>
  <si>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</si>
  <si>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</si>
  <si>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</si>
  <si>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</si>
  <si>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</si>
  <si>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</si>
  <si>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</si>
  <si>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</si>
  <si>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</si>
  <si>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</si>
  <si>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</si>
  <si>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</si>
  <si>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</si>
  <si>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</si>
  <si>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</si>
  <si>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</si>
  <si>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</si>
  <si>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</si>
  <si>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</si>
  <si>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</si>
  <si>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</si>
  <si>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</si>
  <si>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</si>
  <si>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</si>
  <si>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</si>
  <si>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</si>
  <si>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</si>
  <si>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</si>
  <si>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</si>
  <si>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</si>
  <si>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</si>
  <si>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</si>
  <si>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</si>
  <si>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</si>
  <si>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</si>
  <si>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</si>
  <si>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</si>
  <si>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</si>
  <si>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</si>
  <si>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</si>
  <si>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</si>
  <si>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</si>
  <si>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</si>
  <si>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</si>
  <si>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</si>
  <si>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</si>
  <si>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</si>
  <si>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</si>
  <si>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</si>
  <si>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</si>
  <si>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</si>
  <si>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</si>
  <si>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</si>
  <si>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</si>
  <si>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</si>
  <si>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</si>
  <si>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</si>
  <si>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</si>
  <si>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</si>
  <si>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</si>
  <si>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</si>
  <si>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</si>
  <si>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</si>
  <si>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</si>
  <si>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</si>
  <si>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</si>
  <si>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</si>
  <si>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</si>
  <si>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</si>
  <si>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</si>
  <si>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</si>
  <si>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</si>
  <si>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</si>
  <si>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</si>
  <si>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</si>
  <si>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</si>
  <si>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</si>
  <si>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</si>
  <si>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</si>
  <si>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</si>
  <si>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</si>
  <si>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</si>
  <si>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</si>
  <si>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</si>
  <si>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</si>
  <si>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</si>
  <si>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</si>
  <si>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</si>
  <si>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</si>
  <si>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</si>
  <si>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</si>
  <si>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</si>
  <si>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</si>
  <si>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</si>
  <si>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</si>
  <si>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</si>
  <si>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</si>
  <si>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</si>
  <si>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</si>
  <si>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</si>
  <si>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</si>
  <si>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</si>
  <si>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</si>
  <si>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</si>
  <si>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</si>
  <si>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</si>
  <si>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</si>
  <si>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</si>
  <si>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</si>
  <si>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</si>
  <si>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</si>
  <si>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</si>
  <si>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</si>
  <si>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</si>
  <si>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</si>
  <si>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</si>
  <si>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</si>
  <si>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</si>
  <si>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</si>
  <si>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</si>
  <si>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</si>
  <si>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</si>
  <si>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</si>
  <si>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</si>
  <si>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</si>
  <si>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</si>
  <si>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</si>
  <si>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</si>
  <si>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</si>
  <si>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</si>
  <si>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</si>
  <si>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</si>
  <si>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</si>
  <si>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</si>
  <si>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</si>
  <si>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</si>
  <si>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</si>
  <si>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</si>
  <si>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</si>
  <si>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</si>
  <si>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</si>
  <si>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</si>
  <si>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</si>
  <si>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</si>
  <si>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</si>
  <si>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</si>
  <si>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</si>
  <si>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</si>
  <si>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</si>
  <si>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</si>
  <si>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</si>
  <si>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</si>
  <si>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</si>
  <si>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</si>
  <si>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</si>
  <si>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</si>
  <si>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</si>
  <si>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</si>
  <si>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</si>
  <si>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</si>
  <si>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</si>
  <si>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</si>
  <si>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</si>
  <si>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</si>
  <si>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</si>
  <si>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</si>
  <si>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</si>
  <si>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</si>
  <si>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</si>
  <si>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</si>
  <si>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</si>
  <si>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</si>
  <si>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</si>
  <si>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</si>
  <si>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</si>
  <si>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</si>
  <si>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</si>
  <si>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</si>
  <si>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</si>
  <si>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</si>
  <si>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</si>
  <si>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</si>
  <si>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</si>
  <si>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</si>
  <si>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</si>
  <si>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</si>
  <si>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</si>
  <si>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</si>
  <si>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</si>
  <si>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</si>
  <si>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</si>
  <si>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</si>
  <si>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</si>
  <si>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</si>
  <si>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</si>
  <si>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</si>
  <si>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</si>
  <si>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</si>
  <si>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</si>
  <si>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</si>
  <si>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</si>
  <si>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</si>
  <si>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</si>
  <si>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</si>
  <si>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</si>
  <si>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</si>
  <si>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</si>
  <si>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</si>
  <si>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</si>
  <si>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</si>
  <si>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</si>
  <si>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</si>
  <si>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</si>
  <si>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</si>
  <si>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</si>
  <si>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</si>
  <si>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</si>
  <si>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</si>
  <si>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</si>
  <si>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</si>
  <si>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</si>
  <si>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</si>
  <si>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</si>
  <si>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</si>
  <si>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</si>
  <si>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</si>
  <si>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</si>
  <si>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</si>
  <si>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</si>
  <si>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</si>
  <si>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</si>
  <si>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</si>
  <si>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</si>
  <si>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</si>
  <si>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</si>
  <si>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</si>
  <si>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</si>
  <si>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</si>
  <si>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</si>
  <si>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</si>
  <si>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</si>
  <si>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</si>
  <si>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</si>
  <si>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</si>
  <si>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</si>
  <si>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</si>
  <si>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</si>
  <si>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</si>
  <si>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</si>
  <si>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</si>
  <si>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</si>
  <si>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</si>
  <si>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</si>
  <si>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</si>
  <si>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</si>
  <si>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</si>
  <si>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</si>
  <si>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</si>
  <si>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</si>
  <si>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</si>
  <si>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</si>
  <si>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</si>
  <si>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</si>
  <si>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</si>
  <si>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</si>
  <si>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</si>
  <si>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</si>
  <si>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</si>
  <si>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</si>
  <si>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</si>
  <si>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</si>
  <si>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</si>
  <si>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</si>
  <si>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</si>
  <si>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</si>
  <si>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</si>
  <si>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</si>
  <si>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</si>
  <si>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</si>
  <si>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</si>
  <si>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</si>
  <si>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</si>
  <si>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</si>
  <si>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</si>
  <si>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</si>
  <si>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</si>
  <si>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</si>
  <si>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</si>
  <si>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</si>
  <si>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</si>
  <si>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</si>
  <si>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</si>
  <si>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</si>
  <si>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</si>
  <si>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</si>
  <si>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</si>
  <si>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</si>
  <si>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</si>
  <si>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</si>
  <si>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</si>
  <si>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</si>
  <si>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</si>
  <si>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</si>
  <si>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</si>
  <si>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</si>
  <si>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</si>
  <si>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</si>
  <si>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</si>
  <si>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</si>
  <si>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</si>
  <si>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</si>
  <si>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</si>
  <si>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</si>
  <si>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</si>
  <si>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</si>
  <si>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</si>
  <si>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</si>
  <si>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</si>
  <si>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</si>
  <si>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</si>
  <si>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</si>
  <si>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</si>
  <si>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</si>
  <si>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</si>
  <si>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</si>
  <si>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</si>
  <si>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</si>
  <si>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</si>
  <si>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</si>
  <si>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</si>
  <si>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</si>
  <si>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</si>
  <si>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</si>
  <si>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</si>
  <si>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</si>
  <si>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</si>
  <si>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</si>
  <si>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</si>
  <si>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</si>
  <si>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</si>
  <si>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</si>
  <si>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</si>
  <si>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</si>
  <si>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</si>
  <si>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</si>
  <si>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</si>
  <si>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</si>
  <si>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</si>
  <si>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</si>
  <si>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</si>
  <si>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</si>
  <si>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</si>
  <si>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</si>
  <si>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</si>
  <si>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</si>
  <si>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</si>
  <si>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</si>
  <si>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</si>
  <si>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</si>
  <si>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</si>
  <si>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</si>
  <si>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</si>
  <si>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</si>
  <si>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</si>
  <si>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</si>
  <si>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</si>
  <si>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</si>
  <si>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</si>
  <si>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</si>
  <si>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</si>
  <si>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</si>
  <si>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</si>
  <si>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</si>
  <si>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</si>
  <si>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</si>
  <si>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</si>
  <si>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</si>
  <si>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</si>
  <si>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</si>
  <si>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</si>
  <si>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</si>
  <si>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</si>
  <si>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</si>
  <si>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</si>
  <si>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</si>
  <si>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</si>
  <si>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</si>
  <si>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</si>
  <si>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</si>
  <si>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</si>
  <si>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</si>
  <si>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</si>
  <si>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</si>
  <si>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</si>
  <si>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</si>
  <si>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</si>
  <si>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</si>
  <si>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</si>
  <si>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</si>
  <si>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</si>
  <si>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</si>
  <si>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</si>
  <si>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</si>
  <si>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</si>
  <si>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</si>
  <si>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</si>
  <si>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</si>
  <si>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</si>
  <si>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</si>
  <si>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</si>
  <si>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</si>
  <si>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</si>
  <si>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</si>
  <si>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</si>
  <si>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</si>
  <si>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</si>
  <si>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</si>
  <si>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</si>
  <si>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</si>
  <si>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</si>
  <si>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</si>
  <si>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</si>
  <si>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</si>
  <si>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</si>
  <si>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</si>
  <si>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</si>
  <si>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</si>
  <si>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</si>
  <si>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</si>
  <si>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</si>
  <si>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</si>
  <si>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</si>
  <si>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</si>
  <si>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</si>
  <si>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</si>
  <si>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</si>
  <si>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</si>
  <si>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</si>
  <si>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</si>
  <si>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</si>
  <si>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</si>
  <si>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</si>
  <si>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</si>
  <si>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</si>
  <si>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</si>
  <si>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</si>
  <si>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</si>
  <si>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</si>
  <si>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</si>
  <si>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</si>
  <si>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</si>
  <si>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</si>
  <si>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</si>
  <si>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</si>
  <si>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</si>
  <si>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</si>
  <si>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</si>
  <si>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</si>
  <si>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</si>
  <si>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</si>
  <si>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</si>
  <si>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</si>
  <si>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</si>
  <si>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</si>
  <si>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</si>
  <si>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</si>
  <si>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</si>
  <si>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</si>
  <si>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</si>
  <si>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</si>
  <si>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</si>
  <si>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</si>
  <si>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</si>
  <si>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</si>
  <si>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</si>
  <si>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</si>
  <si>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</si>
  <si>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</si>
  <si>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</si>
  <si>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</si>
  <si>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</si>
  <si>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</si>
  <si>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</si>
  <si>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</si>
  <si>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</si>
  <si>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</si>
  <si>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</si>
  <si>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</si>
  <si>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</si>
  <si>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</si>
  <si>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</si>
  <si>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</si>
  <si>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</si>
  <si>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</si>
  <si>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</si>
  <si>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</si>
  <si>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</si>
  <si>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</si>
  <si>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</si>
  <si>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</si>
  <si>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</si>
  <si>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</si>
  <si>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</si>
  <si>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</si>
  <si>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</si>
  <si>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</si>
  <si>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</si>
  <si>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</si>
  <si>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</si>
  <si>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</si>
  <si>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</si>
  <si>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</si>
  <si>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</si>
  <si>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</si>
  <si>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</si>
  <si>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</si>
  <si>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</si>
  <si>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</si>
  <si>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</si>
  <si>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</si>
  <si>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</si>
  <si>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</si>
  <si>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</si>
  <si>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</si>
  <si>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</si>
  <si>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</si>
  <si>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</si>
  <si>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</si>
  <si>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</si>
  <si>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</si>
  <si>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</si>
  <si>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</si>
  <si>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</si>
  <si>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</si>
  <si>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</si>
  <si>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</si>
  <si>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</si>
  <si>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</si>
  <si>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</si>
  <si>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</si>
  <si>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</si>
  <si>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</si>
  <si>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</si>
  <si>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</si>
  <si>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</si>
  <si>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</si>
  <si>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</si>
  <si>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</si>
  <si>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</si>
  <si>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</si>
  <si>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</si>
  <si>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</si>
  <si>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</si>
  <si>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</si>
  <si>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</si>
  <si>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</si>
  <si>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</si>
  <si>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</si>
  <si>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</si>
  <si>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</si>
  <si>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</si>
  <si>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</si>
  <si>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</si>
  <si>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</si>
  <si>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</si>
  <si>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</si>
  <si>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</si>
  <si>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</si>
  <si>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</si>
  <si>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</si>
  <si>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</si>
  <si>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</si>
  <si>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</si>
  <si>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</si>
  <si>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</si>
  <si>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</si>
  <si>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</si>
  <si>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</si>
  <si>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</si>
  <si>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</si>
  <si>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</si>
  <si>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</si>
  <si>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</si>
  <si>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</si>
  <si>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</si>
  <si>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</si>
  <si>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</si>
  <si>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</si>
  <si>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</si>
  <si>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</si>
  <si>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</si>
  <si>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</si>
  <si>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</si>
  <si>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</si>
  <si>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</si>
  <si>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</si>
  <si>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</si>
  <si>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</si>
  <si>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</si>
  <si>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</si>
  <si>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</si>
  <si>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</si>
  <si>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</si>
  <si>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</si>
  <si>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</si>
  <si>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</si>
  <si>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</si>
  <si>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</si>
  <si>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</si>
  <si>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</si>
  <si>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</si>
  <si>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</si>
  <si>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</si>
  <si>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</si>
  <si>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</si>
  <si>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</si>
  <si>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</si>
  <si>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</si>
  <si>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</si>
  <si>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</si>
  <si>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</si>
  <si>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</si>
  <si>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</si>
  <si>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</si>
  <si>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</si>
  <si>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</si>
  <si>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</si>
  <si>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</si>
  <si>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</si>
  <si>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</si>
  <si>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</si>
  <si>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</si>
  <si>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</si>
  <si>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</si>
  <si>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</si>
  <si>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</si>
  <si>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</si>
  <si>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</si>
  <si>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</si>
  <si>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</si>
  <si>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</si>
  <si>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</si>
  <si>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</si>
  <si>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</si>
  <si>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</si>
  <si>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</si>
  <si>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</si>
  <si>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</si>
  <si>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</si>
  <si>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</si>
  <si>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</si>
  <si>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</si>
  <si>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</si>
  <si>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</si>
  <si>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</si>
  <si>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</si>
  <si>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</si>
  <si>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</si>
  <si>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</si>
  <si>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</si>
  <si>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</si>
  <si>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</si>
  <si>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</si>
  <si>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</si>
  <si>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</si>
  <si>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</si>
  <si>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</si>
  <si>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</si>
  <si>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</si>
  <si>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</si>
  <si>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</si>
  <si>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</si>
  <si>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</si>
  <si>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</si>
  <si>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</si>
  <si>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</si>
  <si>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</si>
  <si>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</si>
  <si>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</si>
  <si>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</si>
  <si>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</si>
  <si>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</si>
  <si>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</si>
  <si>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</si>
  <si>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</si>
  <si>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</si>
  <si>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</si>
  <si>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</si>
  <si>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</si>
  <si>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</si>
  <si>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</si>
  <si>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</si>
  <si>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</si>
  <si>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</si>
  <si>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</si>
  <si>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</si>
  <si>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</si>
  <si>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</si>
  <si>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</si>
  <si>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</si>
  <si>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</si>
  <si>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</si>
  <si>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</si>
  <si>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</si>
  <si>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</si>
  <si>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</si>
  <si>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</si>
  <si>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</si>
  <si>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</si>
  <si>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</si>
  <si>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</si>
  <si>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</si>
  <si>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</si>
  <si>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</si>
  <si>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</si>
  <si>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</si>
  <si>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</si>
  <si>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</si>
  <si>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</si>
  <si>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</si>
  <si>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</si>
  <si>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</si>
  <si>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</si>
  <si>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</si>
  <si>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</si>
  <si>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</si>
  <si>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</si>
  <si>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</si>
  <si>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</si>
  <si>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</si>
  <si>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</si>
  <si>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</si>
  <si>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</si>
  <si>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</si>
  <si>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</si>
  <si>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</si>
  <si>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</si>
  <si>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</si>
  <si>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</si>
  <si>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</si>
  <si>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</si>
  <si>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</si>
  <si>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</si>
  <si>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</si>
  <si>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</si>
  <si>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</si>
  <si>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</si>
  <si>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</si>
  <si>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</si>
  <si>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</si>
  <si>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</si>
  <si>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</si>
  <si>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</si>
  <si>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</si>
  <si>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</si>
  <si>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</si>
  <si>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</si>
  <si>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</si>
  <si>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</si>
  <si>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</si>
  <si>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</si>
  <si>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</si>
  <si>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</si>
  <si>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</si>
  <si>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</si>
  <si>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</si>
  <si>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</si>
  <si>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</si>
  <si>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</si>
  <si>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</si>
  <si>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</si>
  <si>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</si>
  <si>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</si>
  <si>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</si>
  <si>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</si>
  <si>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</si>
  <si>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</si>
  <si>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</si>
  <si>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</si>
  <si>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</si>
  <si>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</si>
  <si>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</si>
  <si>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</si>
  <si>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</si>
  <si>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</si>
  <si>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</si>
  <si>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</si>
  <si>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</si>
  <si>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</si>
  <si>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</si>
  <si>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</si>
  <si>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</si>
  <si>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</si>
  <si>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</si>
  <si>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</si>
  <si>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</si>
  <si>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</si>
  <si>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</si>
  <si>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</si>
  <si>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</si>
  <si>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</si>
  <si>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</si>
  <si>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</si>
  <si>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</si>
  <si>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</si>
  <si>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</si>
  <si>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</si>
  <si>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</si>
  <si>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</si>
  <si>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</si>
  <si>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</si>
  <si>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</si>
  <si>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</si>
  <si>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</si>
  <si>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</si>
  <si>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</si>
  <si>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</si>
  <si>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</si>
  <si>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</si>
  <si>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</si>
  <si>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</si>
  <si>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</si>
  <si>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</si>
  <si>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</si>
  <si>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</si>
  <si>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</si>
  <si>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</si>
  <si>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</si>
  <si>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</si>
  <si>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</si>
  <si>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</si>
  <si>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</si>
  <si>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</si>
  <si>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</si>
  <si>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</si>
  <si>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</si>
  <si>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</si>
  <si>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</si>
  <si>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</si>
  <si>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</si>
  <si>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</si>
  <si>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</si>
  <si>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</si>
  <si>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</si>
  <si>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</si>
  <si>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</si>
  <si>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</si>
  <si>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</si>
  <si>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</si>
  <si>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</si>
  <si>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</si>
  <si>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</si>
  <si>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</si>
  <si>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</si>
  <si>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</si>
  <si>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</si>
  <si>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</si>
  <si>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</si>
  <si>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</si>
  <si>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</si>
  <si>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</si>
  <si>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</si>
  <si>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</si>
  <si>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</si>
  <si>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</si>
  <si>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</si>
  <si>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</si>
  <si>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</si>
  <si>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</si>
  <si>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</si>
  <si>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</si>
  <si>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</si>
  <si>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</si>
  <si>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</si>
  <si>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</si>
  <si>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</si>
  <si>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</si>
  <si>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</si>
  <si>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</si>
  <si>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</si>
  <si>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</si>
  <si>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</si>
  <si>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</si>
  <si>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</si>
  <si>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</si>
  <si>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</si>
  <si>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</si>
  <si>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</si>
  <si>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</si>
  <si>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</si>
  <si>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</si>
  <si>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</si>
  <si>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</si>
  <si>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</si>
  <si>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</si>
  <si>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</si>
  <si>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</si>
  <si>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</si>
  <si>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</si>
  <si>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</si>
  <si>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</si>
  <si>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</si>
  <si>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</si>
  <si>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</si>
  <si>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</si>
  <si>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</si>
  <si>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</si>
  <si>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</si>
  <si>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</si>
  <si>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</si>
  <si>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</si>
  <si>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</si>
  <si>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</si>
  <si>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</si>
  <si>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</si>
  <si>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</si>
  <si>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</si>
  <si>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</si>
  <si>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</si>
  <si>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</si>
  <si>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</si>
  <si>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</si>
  <si>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</si>
  <si>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</si>
  <si>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</si>
  <si>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</si>
  <si>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</si>
  <si>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</si>
  <si>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</si>
  <si>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</si>
  <si>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</si>
  <si>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</si>
  <si>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</si>
  <si>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</si>
  <si>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</si>
  <si>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</si>
  <si>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</si>
  <si>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</si>
  <si>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</si>
  <si>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</si>
  <si>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</si>
  <si>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</si>
  <si>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</si>
  <si>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</si>
  <si>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</si>
  <si>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</si>
  <si>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</si>
  <si>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</si>
  <si>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</si>
  <si>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</si>
  <si>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</si>
  <si>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</si>
  <si>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</si>
  <si>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</si>
  <si>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</si>
  <si>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</si>
  <si>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</si>
  <si>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</si>
  <si>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</si>
  <si>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</si>
  <si>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</si>
  <si>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</si>
  <si>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</si>
  <si>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</si>
  <si>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</si>
  <si>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</si>
  <si>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</si>
  <si>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</si>
  <si>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</si>
  <si>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</si>
  <si>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</si>
  <si>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</si>
  <si>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</si>
  <si>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</si>
  <si>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</si>
  <si>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</si>
  <si>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</si>
  <si>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</si>
  <si>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</si>
  <si>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</si>
  <si>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</si>
  <si>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</si>
  <si>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</si>
  <si>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</si>
  <si>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</si>
  <si>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</si>
  <si>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</si>
  <si>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</si>
  <si>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</si>
  <si>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</si>
  <si>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</si>
  <si>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</si>
  <si>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</si>
  <si>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</si>
  <si>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</si>
  <si>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</si>
  <si>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</si>
  <si>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</si>
  <si>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</si>
  <si>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</si>
  <si>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</si>
  <si>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</si>
  <si>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</si>
  <si>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</si>
  <si>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</si>
  <si>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</si>
  <si>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</si>
  <si>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</si>
  <si>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</si>
  <si>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</si>
  <si>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</si>
  <si>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</si>
  <si>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</si>
  <si>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</si>
  <si>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</si>
  <si>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</si>
  <si>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</si>
  <si>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</si>
  <si>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</si>
  <si>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</si>
  <si>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</si>
  <si>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</si>
  <si>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</si>
  <si>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</si>
  <si>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</si>
  <si>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</si>
  <si>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</si>
  <si>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</si>
  <si>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</si>
  <si>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</si>
  <si>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</si>
  <si>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</si>
  <si>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</si>
  <si>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</si>
  <si>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</si>
  <si>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</si>
  <si>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</si>
  <si>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</si>
  <si>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</si>
  <si>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</si>
  <si>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</si>
  <si>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</si>
  <si>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</si>
  <si>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</si>
  <si>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</si>
  <si>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</si>
  <si>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</si>
  <si>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</si>
  <si>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</si>
  <si>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</si>
  <si>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</si>
  <si>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</si>
  <si>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</si>
  <si>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</si>
  <si>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</si>
  <si>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</si>
  <si>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</si>
  <si>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</si>
  <si>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</si>
  <si>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</si>
  <si>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</si>
  <si>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</si>
  <si>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</si>
  <si>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</si>
  <si>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</si>
  <si>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</si>
  <si>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</si>
  <si>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</si>
  <si>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</si>
  <si>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</si>
  <si>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</si>
  <si>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</si>
  <si>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</si>
  <si>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</si>
  <si>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</si>
  <si>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</si>
  <si>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</si>
  <si>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</si>
  <si>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</si>
  <si>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</si>
  <si>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</si>
  <si>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</si>
  <si>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</si>
  <si>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</si>
  <si>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</si>
  <si>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</si>
  <si>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</si>
  <si>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</si>
  <si>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</si>
  <si>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</si>
  <si>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</si>
  <si>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</si>
  <si>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</si>
  <si>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</si>
  <si>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</si>
  <si>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</si>
  <si>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</si>
  <si>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</si>
  <si>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</si>
  <si>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</si>
  <si>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</si>
  <si>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</si>
  <si>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</si>
  <si>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</si>
  <si>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</si>
  <si>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</si>
  <si>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</si>
  <si>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</si>
  <si>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</si>
  <si>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</si>
  <si>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</si>
  <si>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</si>
  <si>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</si>
  <si>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</si>
  <si>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</si>
  <si>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</si>
  <si>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</si>
  <si>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</si>
  <si>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</si>
  <si>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</si>
  <si>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</si>
  <si>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</si>
  <si>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</si>
  <si>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</si>
  <si>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</si>
  <si>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</si>
  <si>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</si>
  <si>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</si>
  <si>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</si>
  <si>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</si>
  <si>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</si>
  <si>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</si>
  <si>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</si>
  <si>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</si>
  <si>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</si>
  <si>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</si>
  <si>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</si>
  <si>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</si>
  <si>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</si>
  <si>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</si>
  <si>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</si>
  <si>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</si>
  <si>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</si>
  <si>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</si>
  <si>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</si>
  <si>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</si>
  <si>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</si>
  <si>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</si>
  <si>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</si>
  <si>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</si>
  <si>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</si>
  <si>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</si>
  <si>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</si>
  <si>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</si>
  <si>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</si>
  <si>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</si>
  <si>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</si>
  <si>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</si>
  <si>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</si>
  <si>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</si>
  <si>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</si>
  <si>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</si>
  <si>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</si>
  <si>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</si>
  <si>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</si>
  <si>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</si>
  <si>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</si>
  <si>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</si>
  <si>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</si>
  <si>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</si>
  <si>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</si>
  <si>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</si>
  <si>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</si>
  <si>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</si>
  <si>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</si>
  <si>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</si>
  <si>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</si>
  <si>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</si>
  <si>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</si>
  <si>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</si>
  <si>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</si>
  <si>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</si>
  <si>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</si>
  <si>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</si>
  <si>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</si>
  <si>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</si>
  <si>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</si>
  <si>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</si>
  <si>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</si>
  <si>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</si>
  <si>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</si>
  <si>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</si>
  <si>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</si>
  <si>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</si>
  <si>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</si>
  <si>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</si>
  <si>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</si>
  <si>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</si>
  <si>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</si>
  <si>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</si>
  <si>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</si>
  <si>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</si>
  <si>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</si>
  <si>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</si>
  <si>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</si>
  <si>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</si>
  <si>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</si>
  <si>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</si>
  <si>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</si>
  <si>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</si>
  <si>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</si>
  <si>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</si>
  <si>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</si>
  <si>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</si>
  <si>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</si>
  <si>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</si>
  <si>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</si>
  <si>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</si>
  <si>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</si>
  <si>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</si>
  <si>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</si>
  <si>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</si>
  <si>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</si>
  <si>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</si>
  <si>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</si>
  <si>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</si>
  <si>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</si>
  <si>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</si>
  <si>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</si>
  <si>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</si>
  <si>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</si>
  <si>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</si>
  <si>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</si>
  <si>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</si>
  <si>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</si>
  <si>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</si>
  <si>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</si>
  <si>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</si>
  <si>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</si>
  <si>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</si>
  <si>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</si>
  <si>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</si>
  <si>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</si>
  <si>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</si>
  <si>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</si>
  <si>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</si>
  <si>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</si>
  <si>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</si>
  <si>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</si>
  <si>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</si>
  <si>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</si>
  <si>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</si>
  <si>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</si>
  <si>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</si>
  <si>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</si>
  <si>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</si>
  <si>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</si>
  <si>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</si>
  <si>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</si>
  <si>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</si>
  <si>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</si>
  <si>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</si>
  <si>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</si>
  <si>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</si>
  <si>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</si>
  <si>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</si>
  <si>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</si>
  <si>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</si>
  <si>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</si>
  <si>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</si>
  <si>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</si>
  <si>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</si>
  <si>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</si>
  <si>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</si>
  <si>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</si>
  <si>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</si>
  <si>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</si>
  <si>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</si>
  <si>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</si>
  <si>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</si>
  <si>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</si>
  <si>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</si>
  <si>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</si>
  <si>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</si>
  <si>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</si>
  <si>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</si>
  <si>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</si>
  <si>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</si>
  <si>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</si>
  <si>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</si>
  <si>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</si>
  <si>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</si>
  <si>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</si>
  <si>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</si>
  <si>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</si>
  <si>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</si>
  <si>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</si>
  <si>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</si>
  <si>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</si>
  <si>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</si>
  <si>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</si>
  <si>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</si>
  <si>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</si>
  <si>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</si>
  <si>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</si>
  <si>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</si>
  <si>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</si>
  <si>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</si>
  <si>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</si>
  <si>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</si>
  <si>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</si>
  <si>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</si>
  <si>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</si>
  <si>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</si>
  <si>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</si>
  <si>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</si>
  <si>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</si>
  <si>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</si>
  <si>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</si>
  <si>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</si>
  <si>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</si>
  <si>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</si>
  <si>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</si>
  <si>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</si>
  <si>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</si>
  <si>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</si>
  <si>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</si>
  <si>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</si>
  <si>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</si>
  <si>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</si>
  <si>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</si>
  <si>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</si>
  <si>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</si>
  <si>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</si>
  <si>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</si>
  <si>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</si>
  <si>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</si>
  <si>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</si>
  <si>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</si>
  <si>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</si>
  <si>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</si>
  <si>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</si>
  <si>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</si>
  <si>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</si>
  <si>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</si>
  <si>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</si>
  <si>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</si>
  <si>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</si>
  <si>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</si>
  <si>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</si>
  <si>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</si>
  <si>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</si>
  <si>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</si>
  <si>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</si>
  <si>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</si>
  <si>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</si>
  <si>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</si>
  <si>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</si>
  <si>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</si>
  <si>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</si>
  <si>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</si>
  <si>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</si>
  <si>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</si>
  <si>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</si>
  <si>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</si>
  <si>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</si>
  <si>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</si>
  <si>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</si>
  <si>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</si>
  <si>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</si>
  <si>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</si>
  <si>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</si>
  <si>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</si>
  <si>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</si>
  <si>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</si>
  <si>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</si>
  <si>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</si>
  <si>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</si>
  <si>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</si>
  <si>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</si>
  <si>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</si>
  <si>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</si>
  <si>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</si>
  <si>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</si>
  <si>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</si>
  <si>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</si>
  <si>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</si>
  <si>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</si>
  <si>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</si>
  <si>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</si>
  <si>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</si>
  <si>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</si>
  <si>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</si>
  <si>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</si>
  <si>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</si>
  <si>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</si>
  <si>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</si>
  <si>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</si>
  <si>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</si>
  <si>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</si>
  <si>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</si>
  <si>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</si>
  <si>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</si>
  <si>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</si>
  <si>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</si>
  <si>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</si>
  <si>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</si>
  <si>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</si>
  <si>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</si>
  <si>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</si>
  <si>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</si>
  <si>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</si>
  <si>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</si>
  <si>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</si>
  <si>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</si>
  <si>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</si>
  <si>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</si>
  <si>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</si>
  <si>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</si>
  <si>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</si>
  <si>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</si>
  <si>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</si>
  <si>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</si>
  <si>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</si>
  <si>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</si>
  <si>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</si>
  <si>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</si>
  <si>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</si>
  <si>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</si>
  <si>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</si>
  <si>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</si>
  <si>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</si>
  <si>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</si>
  <si>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</si>
  <si>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</si>
  <si>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</si>
  <si>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</si>
  <si>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</si>
  <si>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</si>
  <si>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</si>
  <si>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</si>
  <si>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</si>
  <si>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</si>
  <si>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</si>
  <si>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</si>
  <si>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</si>
  <si>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</si>
  <si>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</si>
  <si>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</si>
  <si>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</si>
  <si>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</si>
  <si>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</si>
  <si>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</si>
  <si>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</si>
  <si>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</si>
  <si>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</si>
  <si>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</si>
  <si>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</si>
  <si>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</si>
  <si>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</si>
  <si>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</si>
  <si>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</si>
  <si>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</si>
  <si>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</si>
  <si>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</si>
  <si>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</si>
  <si>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</si>
  <si>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</si>
  <si>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</si>
  <si>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</si>
  <si>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</si>
  <si>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</si>
  <si>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</si>
  <si>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</si>
  <si>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</si>
  <si>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</si>
  <si>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</si>
  <si>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</si>
  <si>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</si>
  <si>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</si>
  <si>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</si>
  <si>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</si>
  <si>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</si>
  <si>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</si>
  <si>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</si>
  <si>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</si>
  <si>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</si>
  <si>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</si>
  <si>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</si>
  <si>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</si>
  <si>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</si>
  <si>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</si>
  <si>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</si>
  <si>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</si>
  <si>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</si>
  <si>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</si>
  <si>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</si>
  <si>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</si>
  <si>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</si>
  <si>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</si>
  <si>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</si>
  <si>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</si>
  <si>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</si>
  <si>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</si>
  <si>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</si>
  <si>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</si>
  <si>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</si>
  <si>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</si>
  <si>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</si>
  <si>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</si>
  <si>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</si>
  <si>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</si>
  <si>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</si>
  <si>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</si>
  <si>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</si>
  <si>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</si>
  <si>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</si>
  <si>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</si>
  <si>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</si>
  <si>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</si>
  <si>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</si>
  <si>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</si>
  <si>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</si>
  <si>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</si>
  <si>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</si>
  <si>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</si>
  <si>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</si>
  <si>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</si>
  <si>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</si>
  <si>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</si>
  <si>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</si>
  <si>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</si>
  <si>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</si>
  <si>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</si>
  <si>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</si>
  <si>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</si>
  <si>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</si>
  <si>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</si>
  <si>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</si>
  <si>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</si>
  <si>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</si>
  <si>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</si>
  <si>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</si>
  <si>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</si>
  <si>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</si>
  <si>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</si>
  <si>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</si>
  <si>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</si>
  <si>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</si>
  <si>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</si>
  <si>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</si>
  <si>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</si>
  <si>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</si>
  <si>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</si>
  <si>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</si>
  <si>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</si>
  <si>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</si>
  <si>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</si>
  <si>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</si>
  <si>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</si>
  <si>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</si>
  <si>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</si>
  <si>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</si>
  <si>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</si>
  <si>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</si>
  <si>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</si>
  <si>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</si>
  <si>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</si>
  <si>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</si>
  <si>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</si>
  <si>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</si>
  <si>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</si>
  <si>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</si>
  <si>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</si>
  <si>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</si>
  <si>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</si>
  <si>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</si>
  <si>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</si>
  <si>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</si>
  <si>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</si>
  <si>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</si>
  <si>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</si>
  <si>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</si>
  <si>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</si>
  <si>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</si>
  <si>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</si>
  <si>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</si>
  <si>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</si>
  <si>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</si>
  <si>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</si>
  <si>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</si>
  <si>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</si>
  <si>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</si>
  <si>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</si>
  <si>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</si>
  <si>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</si>
  <si>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</si>
  <si>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</si>
  <si>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</si>
  <si>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</si>
  <si>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</si>
  <si>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</si>
  <si>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</si>
  <si>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</si>
  <si>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</si>
  <si>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</si>
  <si>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</si>
  <si>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</si>
  <si>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</si>
  <si>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</si>
  <si>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</si>
  <si>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</si>
  <si>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</si>
  <si>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</si>
  <si>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</si>
  <si>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</si>
  <si>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</si>
  <si>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</si>
  <si>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</si>
  <si>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</si>
  <si>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</si>
  <si>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</si>
  <si>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</si>
  <si>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</si>
  <si>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</si>
  <si>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</si>
  <si>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</si>
  <si>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</si>
  <si>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</si>
  <si>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</si>
  <si>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</si>
  <si>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</si>
  <si>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</si>
  <si>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</si>
  <si>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</si>
  <si>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</si>
  <si>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</si>
  <si>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</si>
  <si>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</si>
  <si>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</si>
  <si>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</si>
  <si>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</si>
  <si>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</si>
  <si>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</si>
  <si>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</si>
  <si>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</si>
  <si>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</si>
  <si>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</si>
  <si>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</si>
  <si>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</si>
  <si>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</si>
  <si>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</si>
  <si>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</si>
  <si>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</si>
  <si>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</si>
  <si>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</si>
  <si>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</si>
  <si>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</si>
  <si>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</si>
  <si>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</si>
  <si>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</si>
  <si>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</si>
  <si>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</si>
  <si>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</si>
  <si>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</si>
  <si>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</si>
  <si>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</si>
  <si>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</si>
  <si>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</si>
  <si>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</si>
  <si>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</si>
  <si>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</si>
  <si>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</si>
  <si>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</si>
  <si>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</si>
  <si>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</si>
  <si>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</si>
  <si>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</si>
  <si>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</si>
  <si>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</si>
  <si>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</si>
  <si>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</si>
  <si>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</si>
  <si>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</si>
  <si>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</si>
  <si>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</si>
  <si>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</si>
  <si>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</si>
  <si>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</si>
  <si>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</si>
  <si>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</si>
  <si>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</si>
  <si>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</si>
  <si>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</si>
  <si>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</si>
  <si>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</si>
  <si>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</si>
  <si>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</si>
  <si>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</si>
  <si>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</si>
  <si>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</si>
  <si>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</si>
  <si>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</si>
  <si>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</si>
  <si>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</si>
  <si>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</si>
  <si>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</si>
  <si>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</si>
  <si>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</si>
  <si>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</si>
  <si>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</si>
  <si>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</si>
  <si>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</si>
  <si>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</si>
  <si>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</si>
  <si>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</si>
  <si>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</si>
  <si>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</si>
  <si>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</si>
  <si>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</si>
  <si>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</si>
  <si>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</si>
  <si>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</si>
  <si>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</si>
  <si>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</si>
  <si>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</si>
  <si>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</si>
  <si>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</si>
  <si>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</si>
  <si>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</si>
  <si>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</si>
  <si>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</si>
  <si>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</si>
  <si>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</si>
  <si>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</si>
  <si>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</si>
  <si>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</si>
  <si>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</si>
  <si>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</si>
  <si>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</si>
  <si>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</si>
  <si>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</si>
  <si>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</si>
  <si>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</si>
  <si>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</si>
  <si>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</si>
  <si>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</si>
  <si>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</si>
  <si>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</si>
  <si>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</si>
  <si>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</si>
  <si>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</si>
  <si>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</si>
  <si>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</si>
  <si>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</si>
  <si>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</si>
  <si>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</si>
  <si>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</si>
  <si>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</si>
  <si>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</si>
  <si>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</si>
  <si>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</si>
  <si>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</si>
  <si>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</si>
  <si>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</si>
  <si>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</si>
  <si>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</si>
  <si>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</si>
  <si>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</si>
  <si>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</si>
  <si>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</si>
  <si>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</si>
  <si>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</si>
  <si>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</si>
  <si>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</si>
  <si>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</si>
  <si>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</si>
  <si>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</si>
  <si>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</si>
  <si>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</si>
  <si>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</si>
  <si>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</si>
  <si>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</si>
  <si>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</si>
  <si>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</si>
  <si>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</si>
  <si>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</si>
  <si>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</si>
  <si>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</si>
  <si>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</si>
  <si>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</si>
  <si>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</si>
  <si>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</si>
  <si>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</si>
  <si>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</si>
  <si>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</si>
  <si>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</si>
  <si>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</si>
  <si>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</si>
  <si>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</si>
  <si>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</si>
  <si>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</si>
  <si>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</si>
  <si>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</si>
  <si>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</si>
  <si>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</si>
  <si>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</si>
  <si>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</si>
  <si>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</si>
  <si>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</si>
  <si>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</si>
  <si>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</si>
  <si>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</si>
  <si>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</si>
  <si>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</si>
  <si>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</si>
  <si>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</si>
  <si>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</si>
  <si>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</si>
  <si>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</si>
  <si>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</si>
  <si>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</si>
  <si>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</si>
  <si>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</si>
  <si>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</si>
  <si>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</si>
  <si>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</si>
  <si>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</si>
  <si>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</si>
  <si>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</si>
  <si>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</si>
  <si>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</si>
  <si>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</si>
  <si>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</si>
  <si>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</si>
  <si>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</si>
  <si>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</si>
  <si>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</si>
  <si>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</si>
  <si>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</si>
  <si>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</si>
  <si>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</si>
  <si>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</si>
  <si>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</si>
  <si>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</si>
  <si>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</si>
  <si>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</si>
  <si>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</si>
  <si>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</si>
  <si>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</si>
  <si>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</si>
  <si>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</si>
  <si>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</si>
  <si>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</si>
  <si>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</si>
  <si>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</si>
  <si>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</si>
  <si>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</si>
  <si>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</si>
  <si>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</si>
  <si>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</si>
  <si>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</si>
  <si>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</si>
  <si>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</si>
  <si>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</si>
  <si>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</si>
  <si>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</si>
  <si>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</si>
  <si>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</si>
  <si>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</si>
  <si>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</si>
  <si>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</si>
  <si>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</si>
  <si>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</si>
  <si>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</si>
  <si>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</si>
  <si>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</si>
  <si>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</si>
  <si>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</si>
  <si>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</si>
  <si>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</si>
  <si>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</si>
  <si>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</si>
  <si>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</si>
  <si>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</si>
  <si>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</si>
  <si>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</si>
  <si>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</si>
  <si>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</si>
  <si>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</si>
  <si>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</si>
  <si>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</si>
  <si>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</si>
  <si>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</si>
  <si>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</si>
  <si>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</si>
  <si>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</si>
  <si>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</si>
  <si>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</si>
  <si>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</si>
  <si>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</si>
  <si>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</si>
  <si>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</si>
  <si>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</si>
  <si>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</si>
  <si>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</si>
  <si>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</si>
  <si>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</si>
  <si>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</si>
  <si>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</si>
  <si>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</si>
  <si>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</si>
  <si>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</si>
  <si>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</si>
  <si>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</si>
  <si>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</si>
  <si>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</si>
  <si>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</si>
  <si>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</si>
  <si>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</si>
  <si>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</si>
  <si>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</si>
  <si>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</si>
  <si>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</si>
  <si>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</si>
  <si>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</si>
  <si>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</si>
  <si>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</si>
  <si>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</si>
  <si>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</si>
  <si>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</si>
  <si>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</si>
  <si>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</si>
  <si>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</si>
  <si>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</si>
  <si>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</si>
  <si>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</si>
  <si>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</si>
  <si>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</si>
  <si>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</si>
  <si>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</si>
  <si>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</si>
  <si>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</si>
  <si>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</si>
  <si>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</si>
  <si>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</si>
  <si>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</si>
  <si>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</si>
  <si>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</si>
  <si>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</si>
  <si>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</si>
  <si>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</si>
  <si>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</si>
  <si>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</si>
  <si>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</si>
  <si>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</si>
  <si>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</si>
  <si>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</si>
  <si>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</si>
  <si>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</si>
  <si>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</si>
  <si>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</si>
  <si>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</si>
  <si>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</si>
  <si>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</si>
  <si>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</si>
  <si>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</si>
  <si>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</si>
  <si>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</si>
  <si>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</si>
  <si>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</si>
  <si>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</si>
  <si>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</si>
  <si>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</si>
  <si>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</si>
  <si>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</si>
  <si>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</si>
  <si>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</si>
  <si>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</si>
  <si>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</si>
  <si>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</si>
  <si>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</si>
  <si>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</si>
  <si>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</si>
  <si>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</si>
  <si>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</si>
  <si>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</si>
  <si>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</si>
  <si>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</si>
  <si>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</si>
  <si>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</si>
  <si>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</si>
  <si>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</si>
  <si>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</si>
  <si>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</si>
  <si>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</si>
  <si>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</si>
  <si>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</si>
  <si>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</si>
  <si>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</si>
  <si>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</si>
  <si>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</si>
  <si>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</si>
  <si>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</si>
  <si>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</si>
  <si>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</si>
  <si>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</si>
  <si>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</si>
  <si>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</si>
  <si>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</si>
  <si>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</si>
  <si>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</si>
  <si>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</si>
  <si>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</si>
  <si>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</si>
  <si>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</si>
  <si>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</si>
  <si>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</si>
  <si>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</si>
  <si>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</si>
  <si>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</si>
  <si>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</si>
  <si>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</si>
  <si>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</si>
  <si>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</si>
  <si>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</si>
  <si>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</si>
  <si>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</si>
  <si>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</si>
  <si>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</si>
  <si>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</si>
  <si>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</si>
  <si>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</si>
  <si>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</si>
  <si>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</si>
  <si>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</si>
  <si>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</si>
  <si>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</si>
  <si>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</si>
  <si>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</si>
  <si>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</si>
  <si>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</si>
  <si>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</si>
  <si>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</si>
  <si>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</si>
  <si>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</si>
  <si>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</si>
  <si>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</si>
  <si>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</si>
  <si>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</si>
  <si>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</si>
  <si>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</si>
  <si>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</si>
  <si>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</si>
  <si>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</si>
  <si>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</si>
  <si>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</si>
  <si>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</si>
  <si>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</si>
  <si>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</si>
  <si>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</si>
  <si>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</si>
  <si>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</si>
  <si>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</si>
  <si>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</si>
  <si>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</si>
  <si>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</si>
  <si>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</si>
  <si>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</si>
  <si>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</si>
  <si>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</si>
  <si>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</si>
  <si>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</si>
  <si>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</si>
  <si>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</si>
  <si>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</si>
  <si>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</si>
  <si>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</si>
  <si>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</si>
  <si>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</si>
  <si>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</si>
  <si>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</si>
  <si>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</si>
  <si>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</si>
  <si>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</si>
  <si>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</si>
  <si>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</si>
  <si>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</si>
  <si>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</si>
  <si>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</si>
  <si>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</si>
  <si>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</si>
  <si>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</si>
  <si>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</si>
  <si>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</si>
  <si>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</si>
  <si>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</si>
  <si>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</si>
  <si>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</si>
  <si>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</si>
  <si>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</si>
  <si>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</si>
  <si>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</si>
  <si>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</si>
  <si>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</si>
  <si>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</si>
  <si>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</si>
  <si>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</si>
  <si>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</si>
  <si>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</si>
  <si>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</si>
  <si>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</si>
  <si>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</si>
  <si>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</si>
  <si>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</si>
  <si>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</si>
  <si>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</si>
  <si>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</si>
  <si>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</si>
  <si>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</si>
  <si>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</si>
  <si>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</si>
  <si>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</si>
  <si>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</si>
  <si>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</si>
  <si>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</si>
  <si>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</si>
  <si>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</si>
  <si>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</si>
  <si>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</si>
  <si>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</si>
  <si>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</si>
  <si>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</si>
  <si>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</si>
  <si>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</si>
  <si>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</si>
  <si>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</si>
  <si>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</si>
  <si>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</si>
  <si>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</si>
  <si>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</si>
  <si>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</si>
  <si>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</si>
  <si>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</si>
  <si>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</si>
  <si>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</si>
  <si>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</si>
  <si>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</si>
  <si>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</si>
  <si>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</si>
  <si>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</si>
  <si>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</si>
  <si>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</si>
  <si>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</si>
  <si>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</si>
  <si>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</si>
  <si>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</si>
  <si>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</si>
  <si>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</si>
  <si>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</si>
  <si>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</si>
  <si>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</si>
  <si>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</si>
  <si>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</si>
  <si>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</si>
  <si>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</si>
  <si>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</si>
  <si>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</si>
  <si>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</si>
  <si>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</si>
  <si>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</si>
  <si>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</si>
  <si>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</si>
  <si>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</si>
  <si>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</si>
  <si>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</si>
  <si>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</si>
  <si>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</si>
  <si>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</si>
  <si>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</si>
  <si>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</si>
  <si>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</si>
  <si>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</si>
  <si>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</si>
  <si>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</si>
  <si>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</si>
  <si>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</si>
  <si>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</si>
  <si>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</si>
  <si>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</si>
  <si>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</si>
  <si>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</si>
  <si>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</si>
  <si>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</si>
  <si>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</si>
  <si>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</si>
  <si>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</si>
  <si>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</si>
  <si>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</si>
  <si>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</si>
  <si>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</si>
  <si>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</si>
  <si>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</si>
  <si>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</si>
  <si>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</si>
  <si>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</si>
  <si>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</si>
  <si>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</si>
  <si>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</si>
  <si>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</si>
  <si>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</si>
  <si>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</si>
  <si>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</si>
  <si>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</si>
  <si>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</si>
  <si>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</si>
  <si>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</si>
  <si>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</si>
  <si>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</si>
  <si>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</si>
  <si>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</si>
  <si>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</si>
  <si>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</si>
  <si>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</si>
  <si>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</si>
  <si>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</si>
  <si>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</si>
  <si>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</si>
  <si>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</si>
  <si>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</si>
  <si>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</si>
  <si>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</si>
  <si>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</si>
  <si>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</si>
  <si>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</si>
  <si>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</si>
  <si>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</si>
  <si>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</si>
  <si>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</si>
  <si>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</si>
  <si>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</si>
  <si>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</si>
  <si>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</si>
  <si>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</si>
  <si>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</si>
  <si>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</si>
  <si>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</si>
  <si>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</si>
  <si>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</si>
  <si>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</si>
  <si>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</si>
  <si>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</si>
  <si>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</si>
  <si>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</si>
  <si>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</si>
  <si>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</si>
  <si>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</si>
  <si>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</si>
  <si>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</si>
  <si>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</si>
  <si>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</si>
  <si>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</si>
  <si>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</si>
  <si>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</si>
  <si>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</si>
  <si>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</si>
  <si>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</si>
  <si>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</si>
  <si>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</si>
  <si>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</si>
  <si>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</si>
  <si>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</si>
  <si>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</si>
  <si>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</si>
  <si>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</si>
  <si>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</si>
  <si>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</si>
  <si>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</si>
  <si>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</si>
  <si>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</si>
  <si>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</si>
  <si>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</si>
  <si>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</si>
  <si>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</si>
  <si>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</si>
  <si>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</si>
  <si>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</si>
  <si>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</si>
  <si>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</si>
  <si>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</si>
  <si>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</si>
  <si>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</si>
  <si>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</si>
  <si>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</si>
  <si>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</si>
  <si>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</si>
  <si>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</si>
  <si>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</si>
  <si>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</si>
  <si>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</si>
  <si>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</si>
  <si>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</si>
  <si>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</si>
  <si>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</si>
  <si>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</si>
  <si>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</si>
  <si>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</si>
  <si>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</si>
  <si>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</si>
  <si>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</si>
  <si>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</si>
  <si>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</si>
  <si>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</si>
  <si>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</si>
  <si>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</si>
  <si>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</si>
  <si>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</si>
  <si>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</si>
  <si>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</si>
  <si>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</si>
  <si>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</si>
  <si>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</si>
  <si>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</si>
  <si>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</si>
  <si>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</si>
  <si>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</si>
  <si>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</si>
  <si>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</si>
  <si>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</si>
  <si>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</si>
  <si>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</si>
  <si>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</si>
  <si>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</si>
  <si>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</si>
  <si>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</si>
  <si>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</si>
  <si>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</si>
  <si>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</si>
  <si>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</si>
  <si>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</si>
  <si>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</si>
  <si>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</si>
  <si>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</si>
  <si>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</si>
  <si>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</si>
  <si>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</si>
  <si>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</si>
  <si>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</si>
  <si>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</si>
  <si>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</si>
  <si>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</si>
  <si>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</si>
  <si>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</si>
  <si>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</si>
  <si>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</si>
  <si>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</si>
  <si>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</si>
  <si>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</si>
  <si>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</si>
  <si>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</si>
  <si>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</si>
  <si>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</si>
  <si>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</si>
  <si>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</si>
  <si>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</si>
  <si>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</si>
  <si>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</si>
  <si>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</si>
  <si>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</si>
  <si>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</si>
  <si>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</si>
  <si>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</si>
  <si>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</si>
  <si>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</si>
  <si>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</si>
  <si>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</si>
  <si>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</si>
  <si>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</si>
  <si>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</si>
  <si>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</si>
  <si>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</si>
  <si>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</si>
  <si>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</si>
  <si>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</si>
  <si>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</si>
  <si>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</si>
  <si>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</si>
  <si>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</si>
  <si>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</si>
  <si>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</si>
  <si>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</si>
  <si>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</si>
  <si>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</si>
  <si>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</si>
  <si>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</si>
  <si>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</si>
  <si>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</si>
  <si>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</si>
  <si>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</si>
  <si>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</si>
  <si>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</si>
  <si>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</si>
  <si>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</si>
  <si>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</si>
  <si>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</si>
  <si>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</si>
  <si>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</si>
  <si>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</si>
  <si>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</si>
  <si>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</si>
  <si>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</si>
  <si>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</si>
  <si>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</si>
  <si>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</si>
  <si>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</si>
  <si>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</si>
  <si>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</si>
  <si>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</si>
  <si>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</si>
  <si>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</si>
  <si>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</si>
  <si>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</si>
  <si>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</si>
  <si>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</si>
  <si>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</si>
  <si>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</si>
  <si>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</si>
  <si>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</si>
  <si>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</si>
  <si>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</si>
  <si>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</si>
  <si>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</si>
  <si>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</si>
  <si>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</si>
  <si>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</si>
  <si>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</si>
  <si>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</si>
  <si>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</si>
  <si>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</si>
  <si>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</si>
  <si>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</si>
  <si>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</si>
  <si>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</si>
  <si>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</si>
  <si>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</si>
  <si>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</si>
  <si>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</si>
  <si>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</si>
  <si>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</si>
  <si>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</si>
  <si>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</si>
  <si>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</si>
  <si>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</si>
  <si>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</si>
  <si>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</si>
  <si>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</si>
  <si>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</si>
  <si>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</si>
  <si>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</si>
  <si>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</si>
  <si>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</si>
  <si>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</si>
  <si>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</si>
  <si>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</si>
  <si>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</si>
  <si>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</si>
  <si>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</si>
  <si>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</si>
  <si>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</si>
  <si>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</si>
  <si>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</si>
  <si>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</si>
  <si>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</si>
  <si>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</si>
  <si>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</si>
  <si>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</si>
  <si>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</si>
  <si>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</si>
  <si>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</si>
  <si>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</si>
  <si>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</si>
  <si>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</si>
  <si>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</si>
  <si>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</si>
  <si>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</si>
  <si>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</si>
  <si>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</si>
  <si>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</si>
  <si>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</si>
  <si>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</si>
  <si>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</si>
  <si>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</si>
  <si>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</si>
  <si>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</si>
  <si>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</si>
  <si>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</si>
  <si>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</si>
  <si>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</si>
  <si>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</si>
  <si>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</si>
  <si>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</si>
  <si>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</si>
  <si>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</si>
  <si>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</si>
  <si>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</si>
  <si>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</si>
  <si>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</si>
  <si>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</si>
  <si>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</si>
  <si>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</si>
  <si>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</si>
  <si>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</si>
  <si>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</si>
  <si>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</si>
  <si>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</si>
  <si>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</si>
  <si>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</si>
  <si>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</si>
  <si>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</si>
  <si>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</si>
  <si>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</si>
  <si>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</si>
  <si>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</si>
  <si>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</si>
  <si>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</si>
  <si>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</si>
  <si>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</si>
  <si>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</si>
  <si>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</si>
  <si>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</si>
  <si>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</si>
  <si>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</si>
  <si>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</si>
  <si>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</si>
  <si>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</si>
  <si>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</si>
  <si>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</si>
  <si>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</si>
  <si>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</si>
  <si>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</si>
  <si>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</si>
  <si>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</si>
  <si>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</si>
  <si>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</si>
  <si>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</si>
  <si>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</si>
  <si>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</si>
  <si>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</si>
  <si>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</si>
  <si>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</si>
  <si>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</si>
  <si>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</si>
  <si>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</si>
  <si>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</si>
  <si>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</si>
  <si>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</si>
  <si>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</si>
  <si>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</si>
  <si>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</si>
  <si>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</si>
  <si>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</si>
  <si>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</si>
  <si>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</si>
  <si>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</si>
  <si>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</si>
  <si>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</si>
  <si>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</si>
  <si>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</si>
  <si>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</si>
  <si>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</si>
  <si>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</si>
  <si>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</si>
  <si>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</si>
  <si>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</si>
  <si>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</si>
  <si>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</si>
  <si>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</si>
  <si>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</si>
  <si>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</si>
  <si>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</si>
  <si>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</si>
  <si>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</si>
  <si>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</si>
  <si>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</si>
  <si>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</si>
  <si>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</si>
  <si>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</si>
  <si>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</si>
  <si>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</si>
  <si>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</si>
  <si>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</si>
  <si>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</si>
  <si>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</si>
  <si>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</si>
  <si>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</si>
  <si>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</si>
  <si>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</si>
  <si>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</si>
  <si>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</si>
  <si>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</si>
  <si>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</si>
  <si>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</si>
  <si>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</si>
  <si>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</si>
  <si>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</si>
  <si>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</si>
  <si>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</si>
  <si>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</si>
  <si>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</si>
  <si>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</si>
  <si>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</si>
  <si>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</si>
  <si>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</si>
  <si>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</si>
  <si>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</si>
  <si>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</si>
  <si>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</si>
  <si>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</si>
  <si>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</si>
  <si>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</si>
  <si>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</si>
  <si>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</si>
  <si>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</si>
  <si>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</si>
  <si>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</si>
  <si>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</si>
  <si>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</si>
  <si>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</si>
  <si>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</si>
  <si>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</si>
  <si>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</si>
  <si>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</si>
  <si>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</si>
  <si>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</si>
  <si>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</si>
  <si>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</si>
  <si>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</si>
  <si>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</si>
  <si>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</si>
  <si>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</si>
  <si>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</si>
  <si>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</si>
  <si>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</si>
  <si>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</si>
  <si>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</si>
  <si>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</si>
  <si>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</si>
  <si>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</si>
  <si>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</si>
  <si>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</si>
  <si>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</si>
  <si>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</si>
  <si>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</si>
  <si>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</si>
  <si>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</si>
  <si>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</si>
  <si>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</si>
  <si>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</si>
  <si>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</si>
  <si>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</si>
  <si>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</si>
  <si>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</si>
  <si>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</si>
  <si>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</si>
  <si>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</si>
  <si>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</si>
  <si>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</si>
  <si>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</si>
  <si>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</si>
  <si>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</si>
  <si>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</si>
  <si>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</si>
  <si>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</si>
  <si>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</si>
  <si>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</si>
  <si>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</si>
  <si>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</si>
  <si>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</si>
  <si>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</si>
  <si>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</si>
  <si>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</si>
  <si>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</si>
  <si>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</si>
  <si>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</si>
  <si>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</si>
  <si>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</si>
  <si>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</si>
  <si>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</si>
  <si>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</si>
  <si>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</si>
  <si>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</si>
  <si>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</si>
  <si>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</si>
  <si>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</si>
  <si>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</si>
  <si>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</si>
  <si>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</si>
  <si>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</si>
  <si>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</si>
  <si>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</si>
  <si>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</si>
  <si>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</si>
  <si>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</si>
  <si>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</si>
  <si>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</si>
  <si>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</si>
  <si>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</si>
  <si>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</si>
  <si>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</si>
  <si>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</si>
  <si>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</si>
  <si>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</si>
  <si>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</si>
  <si>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</si>
  <si>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</si>
  <si>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</si>
  <si>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</si>
  <si>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</si>
  <si>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</si>
  <si>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</si>
  <si>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</si>
  <si>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</si>
  <si>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</si>
  <si>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</si>
  <si>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</si>
  <si>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</si>
  <si>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</si>
  <si>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</si>
  <si>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</si>
  <si>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</si>
  <si>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</si>
  <si>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</si>
  <si>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</si>
  <si>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</si>
  <si>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</si>
  <si>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</si>
  <si>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</si>
  <si>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</si>
  <si>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</si>
  <si>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</si>
  <si>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</si>
  <si>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</si>
  <si>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</si>
  <si>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</si>
  <si>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</si>
  <si>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</si>
  <si>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</si>
  <si>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</si>
  <si>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</si>
  <si>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</si>
  <si>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</si>
  <si>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</si>
  <si>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</si>
  <si>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</si>
  <si>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</si>
  <si>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</si>
  <si>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</si>
  <si>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</si>
  <si>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</si>
  <si>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</si>
  <si>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</si>
  <si>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</si>
  <si>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</si>
  <si>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</si>
  <si>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</si>
  <si>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</si>
  <si>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</si>
  <si>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</si>
  <si>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</si>
  <si>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</si>
  <si>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</si>
  <si>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</si>
  <si>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</si>
  <si>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</si>
  <si>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</si>
  <si>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</si>
  <si>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</si>
  <si>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</si>
  <si>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</si>
  <si>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</si>
  <si>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</si>
  <si>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</si>
  <si>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</si>
  <si>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</si>
  <si>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</si>
  <si>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</si>
  <si>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</si>
  <si>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</si>
  <si>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</si>
  <si>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</si>
  <si>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</si>
  <si>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</si>
  <si>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</si>
  <si>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</si>
  <si>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</si>
  <si>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</si>
  <si>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</si>
  <si>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</si>
  <si>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</si>
  <si>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</si>
  <si>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</si>
  <si>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</si>
  <si>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</si>
  <si>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</si>
  <si>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</si>
  <si>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</si>
  <si>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</si>
  <si>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</si>
  <si>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</si>
  <si>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</si>
  <si>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</si>
  <si>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</si>
  <si>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</si>
  <si>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</si>
  <si>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</si>
  <si>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</si>
  <si>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</si>
  <si>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</si>
  <si>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</si>
  <si>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</si>
  <si>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</si>
  <si>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</si>
  <si>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</si>
  <si>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</si>
  <si>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</si>
  <si>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</si>
  <si>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</si>
  <si>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</si>
  <si>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</si>
  <si>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</si>
  <si>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</si>
  <si>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</si>
  <si>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</si>
  <si>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</si>
  <si>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</si>
  <si>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</si>
  <si>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</si>
  <si>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</si>
  <si>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</si>
  <si>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</si>
  <si>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</si>
  <si>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</si>
  <si>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</si>
  <si>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</si>
  <si>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</si>
  <si>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</si>
  <si>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</si>
  <si>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</si>
  <si>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</si>
  <si>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</si>
  <si>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</si>
  <si>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</si>
  <si>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</si>
  <si>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</si>
  <si>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</si>
  <si>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</si>
  <si>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</si>
  <si>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</si>
  <si>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</si>
  <si>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</si>
  <si>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</si>
  <si>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</si>
  <si>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</si>
  <si>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</si>
  <si>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</si>
  <si>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</si>
  <si>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</si>
  <si>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</si>
  <si>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</si>
  <si>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</si>
  <si>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</si>
  <si>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</si>
  <si>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</si>
  <si>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</si>
  <si>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</si>
  <si>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</si>
  <si>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</si>
  <si>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</si>
  <si>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</si>
  <si>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</si>
  <si>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</si>
  <si>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</si>
  <si>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</si>
  <si>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</si>
  <si>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</si>
  <si>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</si>
  <si>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</si>
  <si>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</si>
  <si>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</si>
  <si>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</si>
  <si>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</si>
  <si>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</si>
  <si>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</si>
  <si>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</si>
  <si>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</si>
  <si>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</si>
  <si>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</si>
  <si>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</si>
  <si>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</si>
  <si>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</si>
  <si>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</si>
  <si>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</si>
  <si>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</si>
  <si>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</si>
  <si>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</si>
  <si>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</si>
  <si>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</si>
  <si>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</si>
  <si>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</si>
  <si>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</si>
  <si>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</si>
  <si>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</si>
  <si>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</si>
  <si>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</si>
  <si>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</si>
  <si>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</si>
  <si>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</si>
  <si>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</si>
  <si>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</si>
  <si>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</si>
  <si>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</si>
  <si>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</si>
  <si>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</si>
  <si>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</si>
  <si>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</si>
  <si>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</si>
  <si>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</si>
  <si>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</si>
  <si>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</si>
  <si>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</si>
  <si>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</si>
  <si>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</si>
  <si>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</si>
  <si>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</si>
  <si>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</si>
  <si>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</si>
  <si>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</si>
  <si>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</si>
  <si>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</si>
  <si>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</si>
  <si>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</si>
  <si>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</si>
  <si>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</si>
  <si>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</si>
  <si>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</si>
  <si>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</si>
  <si>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</si>
  <si>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</si>
  <si>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</si>
  <si>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</si>
  <si>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</si>
  <si>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</si>
  <si>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</si>
  <si>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</si>
  <si>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</si>
  <si>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</si>
  <si>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</si>
  <si>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</si>
  <si>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</si>
  <si>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</si>
  <si>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</si>
  <si>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</si>
  <si>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</si>
  <si>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</si>
  <si>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</si>
  <si>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</si>
  <si>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</si>
  <si>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</si>
  <si>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</si>
  <si>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</si>
  <si>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</si>
  <si>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</si>
  <si>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</si>
  <si>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</si>
  <si>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</si>
  <si>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</si>
  <si>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</si>
  <si>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</si>
  <si>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</si>
  <si>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</si>
  <si>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</si>
  <si>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</si>
  <si>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</si>
  <si>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</si>
  <si>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</si>
  <si>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</si>
  <si>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</si>
  <si>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</si>
  <si>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</si>
  <si>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</si>
  <si>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</si>
  <si>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</si>
  <si>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</si>
  <si>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</si>
  <si>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</si>
  <si>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</si>
  <si>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</si>
  <si>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</si>
  <si>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</si>
  <si>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</si>
  <si>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</si>
  <si>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</si>
  <si>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</si>
  <si>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</si>
  <si>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</si>
  <si>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</si>
  <si>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</si>
  <si>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</si>
  <si>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</si>
  <si>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</si>
  <si>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</si>
  <si>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</si>
  <si>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</si>
  <si>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</si>
  <si>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</si>
  <si>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</si>
  <si>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</si>
  <si>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</si>
  <si>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</si>
  <si>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</si>
  <si>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</si>
  <si>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</si>
  <si>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</si>
  <si>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</si>
  <si>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</si>
  <si>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</si>
  <si>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</si>
  <si>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</si>
  <si>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</si>
  <si>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</si>
  <si>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</si>
  <si>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</si>
  <si>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</si>
  <si>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</si>
  <si>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</si>
  <si>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</si>
  <si>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</si>
  <si>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</si>
  <si>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</si>
  <si>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</si>
  <si>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</si>
  <si>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</si>
  <si>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</si>
  <si>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</si>
  <si>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</si>
  <si>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</si>
  <si>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</si>
  <si>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</si>
  <si>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</si>
  <si>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</si>
  <si>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</si>
  <si>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</si>
  <si>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</si>
  <si>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</si>
  <si>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</si>
  <si>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</si>
  <si>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</si>
  <si>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</si>
  <si>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</si>
  <si>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</si>
  <si>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</si>
  <si>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</si>
  <si>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</si>
  <si>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</si>
  <si>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</si>
  <si>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</si>
  <si>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</si>
  <si>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</si>
  <si>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</si>
  <si>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</si>
  <si>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</si>
  <si>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</si>
  <si>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</si>
  <si>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</si>
  <si>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</si>
  <si>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</si>
  <si>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</si>
  <si>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</si>
  <si>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</si>
  <si>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</si>
  <si>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</si>
  <si>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</si>
  <si>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</si>
  <si>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</si>
  <si>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</si>
  <si>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</si>
  <si>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</si>
  <si>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</si>
  <si>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</si>
  <si>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</si>
  <si>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</si>
  <si>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</si>
  <si>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</si>
  <si>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</si>
  <si>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</si>
  <si>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</si>
  <si>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</si>
  <si>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</si>
  <si>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</si>
  <si>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</si>
  <si>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</si>
  <si>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</si>
  <si>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</si>
  <si>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</si>
  <si>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</si>
  <si>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</si>
  <si>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</si>
  <si>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</si>
  <si>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</si>
  <si>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</si>
  <si>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</si>
  <si>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</si>
  <si>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</si>
  <si>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</si>
  <si>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</si>
  <si>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</si>
  <si>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</si>
  <si>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</si>
  <si>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</si>
  <si>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</si>
  <si>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</si>
  <si>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</si>
  <si>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</si>
  <si>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</si>
  <si>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</si>
  <si>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</si>
  <si>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</si>
  <si>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</si>
  <si>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</si>
  <si>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</si>
  <si>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</si>
  <si>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</si>
  <si>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</si>
  <si>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</si>
  <si>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</si>
  <si>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</si>
  <si>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</si>
  <si>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</si>
  <si>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</si>
  <si>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</si>
  <si>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</si>
  <si>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</si>
  <si>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</si>
  <si>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</si>
  <si>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</si>
  <si>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</si>
  <si>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</si>
  <si>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</si>
  <si>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</si>
  <si>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</si>
  <si>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</si>
  <si>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</si>
  <si>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</si>
  <si>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</si>
  <si>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</si>
  <si>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</si>
  <si>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</si>
  <si>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</si>
  <si>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</si>
  <si>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</si>
  <si>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</si>
  <si>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</si>
  <si>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</si>
  <si>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</si>
  <si>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</si>
  <si>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</si>
  <si>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</si>
  <si>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</si>
  <si>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</si>
  <si>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</si>
  <si>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</si>
  <si>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</si>
  <si>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</si>
  <si>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</si>
  <si>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</si>
  <si>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</si>
  <si>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</si>
  <si>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</si>
  <si>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</si>
  <si>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</si>
  <si>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</si>
  <si>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</si>
  <si>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</si>
  <si>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</si>
  <si>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</si>
  <si>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</si>
  <si>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</si>
  <si>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</si>
  <si>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</si>
  <si>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</si>
  <si>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</si>
  <si>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</si>
  <si>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</si>
  <si>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</si>
  <si>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</si>
  <si>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</si>
  <si>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</si>
  <si>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</si>
  <si>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</si>
  <si>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</si>
  <si>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</si>
  <si>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</si>
  <si>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</si>
  <si>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</si>
  <si>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</si>
  <si>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</si>
  <si>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</si>
  <si>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</si>
  <si>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</si>
  <si>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</si>
  <si>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</si>
  <si>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</si>
  <si>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</si>
  <si>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</si>
  <si>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</si>
  <si>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</si>
  <si>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</si>
  <si>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</si>
  <si>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</si>
  <si>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</si>
  <si>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</si>
  <si>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</si>
  <si>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</si>
  <si>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</si>
  <si>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</si>
  <si>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</si>
  <si>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</si>
  <si>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</si>
  <si>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</si>
  <si>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</si>
  <si>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</si>
  <si>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</si>
  <si>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</si>
  <si>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</si>
  <si>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</si>
  <si>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</si>
  <si>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</si>
  <si>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</si>
  <si>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</si>
  <si>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</si>
  <si>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</si>
  <si>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</si>
  <si>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</si>
  <si>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</si>
  <si>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</si>
  <si>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</si>
  <si>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</si>
  <si>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</si>
  <si>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</si>
  <si>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</si>
  <si>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</si>
  <si>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</si>
  <si>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</si>
  <si>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</si>
  <si>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</si>
  <si>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</si>
  <si>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</si>
  <si>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</si>
  <si>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</si>
  <si>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</si>
  <si>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</si>
  <si>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</si>
  <si>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</si>
  <si>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</si>
  <si>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</si>
  <si>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</si>
  <si>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</si>
  <si>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</si>
  <si>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</si>
  <si>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</si>
  <si>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</si>
  <si>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</si>
  <si>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</si>
  <si>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</si>
  <si>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</si>
  <si>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</si>
  <si>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</si>
  <si>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</si>
  <si>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</si>
  <si>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</si>
  <si>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</si>
  <si>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</si>
  <si>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</si>
  <si>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</si>
  <si>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</si>
  <si>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</si>
  <si>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</si>
  <si>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</si>
  <si>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</si>
  <si>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</si>
  <si>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</si>
  <si>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</si>
  <si>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</si>
  <si>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</si>
  <si>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</si>
  <si>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</si>
  <si>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</si>
  <si>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</si>
  <si>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</si>
  <si>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</si>
  <si>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</si>
  <si>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</si>
  <si>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</si>
  <si>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</si>
  <si>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</si>
  <si>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</si>
  <si>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</si>
  <si>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</si>
  <si>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</si>
  <si>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</si>
  <si>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</si>
  <si>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</si>
  <si>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</si>
  <si>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</si>
  <si>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</si>
  <si>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</si>
  <si>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</si>
  <si>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</si>
  <si>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</si>
  <si>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</si>
  <si>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</si>
  <si>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</si>
  <si>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</si>
  <si>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</si>
  <si>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</si>
  <si>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</si>
  <si>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</si>
  <si>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</si>
  <si>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</si>
  <si>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</si>
  <si>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</si>
  <si>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</si>
  <si>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</si>
  <si>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</si>
  <si>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</si>
  <si>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</si>
  <si>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</si>
  <si>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</si>
  <si>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</si>
  <si>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</si>
  <si>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</si>
  <si>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</si>
  <si>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</si>
  <si>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</si>
  <si>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</si>
  <si>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</si>
  <si>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</si>
  <si>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</si>
  <si>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</si>
  <si>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</si>
  <si>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</si>
  <si>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</si>
  <si>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</si>
  <si>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</si>
  <si>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</si>
  <si>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</si>
  <si>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</si>
  <si>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</si>
  <si>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</si>
  <si>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</si>
  <si>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</si>
  <si>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</si>
  <si>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</si>
  <si>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</si>
  <si>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</si>
  <si>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</si>
  <si>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</si>
  <si>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</si>
  <si>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</si>
  <si>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</si>
  <si>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</si>
  <si>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</si>
  <si>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</si>
  <si>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</si>
  <si>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</si>
  <si>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</si>
  <si>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</si>
  <si>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</si>
  <si>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</si>
  <si>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</si>
  <si>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</si>
  <si>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</si>
  <si>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</si>
  <si>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</si>
  <si>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</si>
  <si>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</si>
  <si>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</si>
  <si>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</si>
  <si>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</si>
  <si>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</si>
  <si>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</si>
  <si>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</si>
  <si>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</si>
  <si>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</si>
  <si>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</si>
  <si>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</si>
  <si>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</si>
  <si>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</si>
  <si>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</si>
  <si>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</si>
  <si>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</si>
  <si>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</si>
  <si>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</si>
  <si>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</si>
  <si>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</si>
  <si>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</si>
  <si>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</si>
  <si>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</si>
  <si>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</si>
  <si>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</si>
  <si>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</si>
  <si>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</si>
  <si>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</si>
  <si>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</si>
  <si>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</si>
  <si>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</si>
  <si>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</si>
  <si>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</si>
  <si>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</si>
  <si>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</si>
  <si>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</si>
  <si>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</si>
  <si>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</si>
  <si>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</si>
  <si>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</si>
  <si>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</si>
  <si>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</si>
  <si>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</si>
  <si>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</si>
  <si>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</si>
  <si>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</si>
  <si>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</si>
  <si>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</si>
  <si>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</si>
  <si>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</si>
  <si>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</si>
  <si>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</si>
  <si>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</si>
  <si>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</si>
  <si>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</si>
  <si>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</si>
  <si>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</si>
  <si>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</si>
  <si>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</si>
  <si>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</si>
  <si>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</si>
  <si>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</si>
  <si>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</si>
  <si>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</si>
  <si>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</si>
  <si>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</si>
  <si>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</si>
  <si>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</si>
  <si>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</si>
  <si>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</si>
  <si>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</si>
  <si>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</si>
  <si>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</si>
  <si>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</si>
  <si>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</si>
  <si>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</si>
  <si>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</si>
  <si>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</si>
  <si>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</si>
  <si>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</si>
  <si>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</si>
  <si>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</si>
  <si>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</si>
  <si>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</si>
  <si>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</si>
  <si>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</si>
  <si>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</si>
  <si>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</si>
  <si>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</si>
  <si>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</si>
  <si>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</si>
  <si>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</si>
  <si>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</si>
  <si>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</si>
  <si>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</si>
  <si>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</si>
  <si>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</si>
  <si>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</si>
  <si>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</si>
  <si>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</si>
  <si>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</si>
  <si>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</si>
  <si>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</si>
  <si>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</si>
  <si>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</si>
  <si>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</si>
  <si>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</si>
  <si>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</si>
  <si>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</si>
  <si>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</si>
  <si>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</si>
  <si>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</si>
  <si>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</si>
  <si>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</si>
  <si>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</si>
  <si>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</si>
  <si>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</si>
  <si>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</si>
  <si>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</si>
  <si>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</si>
  <si>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</si>
  <si>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</si>
  <si>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</si>
  <si>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</si>
  <si>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</si>
  <si>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</si>
  <si>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</si>
  <si>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</si>
  <si>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</si>
  <si>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</si>
  <si>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</si>
  <si>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</si>
  <si>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</si>
  <si>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</si>
  <si>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</si>
  <si>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</si>
  <si>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</si>
  <si>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</si>
  <si>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</si>
  <si>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</si>
  <si>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</si>
  <si>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</si>
  <si>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</si>
  <si>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</si>
  <si>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</si>
  <si>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</si>
  <si>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</si>
  <si>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</si>
  <si>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</si>
  <si>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</si>
  <si>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</si>
  <si>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</si>
  <si>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</si>
  <si>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</si>
  <si>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</si>
  <si>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</si>
  <si>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</si>
  <si>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</si>
  <si>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</si>
  <si>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</si>
  <si>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</si>
  <si>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</si>
  <si>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</si>
  <si>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</si>
  <si>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</si>
  <si>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</si>
  <si>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</si>
  <si>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</si>
  <si>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</si>
  <si>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</si>
  <si>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</si>
  <si>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</si>
  <si>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</si>
  <si>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</si>
  <si>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</si>
  <si>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</si>
  <si>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</si>
  <si>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</si>
  <si>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</si>
  <si>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</si>
  <si>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</si>
  <si>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</si>
  <si>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</si>
  <si>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</si>
  <si>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</si>
  <si>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</si>
  <si>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</si>
  <si>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</si>
  <si>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</si>
  <si>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</si>
  <si>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</si>
  <si>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</si>
  <si>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</si>
  <si>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</si>
  <si>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</si>
  <si>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</si>
  <si>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</si>
  <si>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</si>
  <si>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</si>
  <si>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</si>
  <si>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</si>
  <si>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</si>
  <si>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</si>
  <si>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</si>
  <si>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</si>
  <si>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</si>
  <si>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</si>
  <si>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</si>
  <si>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</si>
  <si>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</si>
  <si>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</si>
  <si>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</si>
  <si>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</si>
  <si>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</si>
  <si>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</si>
  <si>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</si>
  <si>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</si>
  <si>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</si>
  <si>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</si>
  <si>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</si>
  <si>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</si>
  <si>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</si>
  <si>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</si>
  <si>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</si>
  <si>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</si>
  <si>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</si>
  <si>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</si>
  <si>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</si>
  <si>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</si>
  <si>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</si>
  <si>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</si>
  <si>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</si>
  <si>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</si>
  <si>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</si>
  <si>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</si>
  <si>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</si>
  <si>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</si>
  <si>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</si>
  <si>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</si>
  <si>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</si>
  <si>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</si>
  <si>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</si>
  <si>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</si>
  <si>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</si>
  <si>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</si>
  <si>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</si>
  <si>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</si>
  <si>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</si>
  <si>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</si>
  <si>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</si>
  <si>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</si>
  <si>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</si>
  <si>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</si>
  <si>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</si>
  <si>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</si>
  <si>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</si>
  <si>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</si>
  <si>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</si>
  <si>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</si>
  <si>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</si>
  <si>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</si>
  <si>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</si>
  <si>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</si>
  <si>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</si>
  <si>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</si>
  <si>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</si>
  <si>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</si>
  <si>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</si>
  <si>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</si>
  <si>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</si>
  <si>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</si>
  <si>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</si>
  <si>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</si>
  <si>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</si>
  <si>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</si>
  <si>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</si>
  <si>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</si>
  <si>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</si>
  <si>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</si>
  <si>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</si>
  <si>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</si>
  <si>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</si>
  <si>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</si>
  <si>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</si>
  <si>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</si>
  <si>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</si>
  <si>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</si>
  <si>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</si>
  <si>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</si>
  <si>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</si>
  <si>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</si>
  <si>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</si>
  <si>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</si>
  <si>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</si>
  <si>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</si>
  <si>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</si>
  <si>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</si>
  <si>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</si>
  <si>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</si>
  <si>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</si>
  <si>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</si>
  <si>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</si>
  <si>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</si>
  <si>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</si>
  <si>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</si>
  <si>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</si>
  <si>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</si>
  <si>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</si>
  <si>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</si>
  <si>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</si>
  <si>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</si>
  <si>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</si>
  <si>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</si>
  <si>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</si>
  <si>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</si>
  <si>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</si>
  <si>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</si>
  <si>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</si>
  <si>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</si>
  <si>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</si>
  <si>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</si>
  <si>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</si>
  <si>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</si>
  <si>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</si>
  <si>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</si>
  <si>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</si>
  <si>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</si>
  <si>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</si>
  <si>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</si>
  <si>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</si>
  <si>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</si>
  <si>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</si>
  <si>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</si>
  <si>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</si>
  <si>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</si>
  <si>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</si>
  <si>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</si>
  <si>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</si>
  <si>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</si>
  <si>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</si>
  <si>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</si>
  <si>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</si>
  <si>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</si>
  <si>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</si>
  <si>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</si>
  <si>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</si>
  <si>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</si>
  <si>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</si>
  <si>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</si>
  <si>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</si>
  <si>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</si>
  <si>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</si>
  <si>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</si>
  <si>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</si>
  <si>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</si>
  <si>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</si>
  <si>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</si>
  <si>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</si>
  <si>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</si>
  <si>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</si>
  <si>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</si>
  <si>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</si>
  <si>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</si>
  <si>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</si>
  <si>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</si>
  <si>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</si>
  <si>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</si>
  <si>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</si>
  <si>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</si>
  <si>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</si>
  <si>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</si>
  <si>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</si>
  <si>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</si>
  <si>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</si>
  <si>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</si>
  <si>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</si>
  <si>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</si>
  <si>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</si>
  <si>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</si>
  <si>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</si>
  <si>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</si>
  <si>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</si>
  <si>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</si>
  <si>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</si>
  <si>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</si>
  <si>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</si>
  <si>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</si>
  <si>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</si>
  <si>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</si>
  <si>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</si>
  <si>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</si>
  <si>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</si>
  <si>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</si>
  <si>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</si>
  <si>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</si>
  <si>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</si>
  <si>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</si>
  <si>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</si>
  <si>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</si>
  <si>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</si>
  <si>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</si>
  <si>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</si>
  <si>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</si>
  <si>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</si>
  <si>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</si>
  <si>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</si>
  <si>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</si>
  <si>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</si>
  <si>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</si>
  <si>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</si>
  <si>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</si>
  <si>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</si>
  <si>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</si>
  <si>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</si>
  <si>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</si>
  <si>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</si>
  <si>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</si>
  <si>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</si>
  <si>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</si>
  <si>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</si>
  <si>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</si>
  <si>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</si>
  <si>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</si>
  <si>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</si>
  <si>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</si>
  <si>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</si>
  <si>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</si>
  <si>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</si>
  <si>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</si>
  <si>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</si>
  <si>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</si>
  <si>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</si>
  <si>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</si>
  <si>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</si>
  <si>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</si>
  <si>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</si>
  <si>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</si>
  <si>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</si>
  <si>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</si>
  <si>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</si>
  <si>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</si>
  <si>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</si>
  <si>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</si>
  <si>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</si>
  <si>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</si>
  <si>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</si>
  <si>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</si>
  <si>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</si>
  <si>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</si>
  <si>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</si>
  <si>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</si>
  <si>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</si>
  <si>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</si>
  <si>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</si>
  <si>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</si>
  <si>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</si>
  <si>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</si>
  <si>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</si>
  <si>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</si>
  <si>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</si>
  <si>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</si>
  <si>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</si>
  <si>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</si>
  <si>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</si>
  <si>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</si>
  <si>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</si>
  <si>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</si>
  <si>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</si>
  <si>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</si>
  <si>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</si>
  <si>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</si>
  <si>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</si>
  <si>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</si>
  <si>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</si>
  <si>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</si>
  <si>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</si>
  <si>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</si>
  <si>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</si>
  <si>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</si>
  <si>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</si>
  <si>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</si>
  <si>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</si>
  <si>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</si>
  <si>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</si>
  <si>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</si>
  <si>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</si>
  <si>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</si>
  <si>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</si>
  <si>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</si>
  <si>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</si>
  <si>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</si>
  <si>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</si>
  <si>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</si>
  <si>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</si>
  <si>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</si>
  <si>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</si>
  <si>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</si>
  <si>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</si>
  <si>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</si>
  <si>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</si>
  <si>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</si>
  <si>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</si>
  <si>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</si>
  <si>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</si>
  <si>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</si>
  <si>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</si>
  <si>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</si>
  <si>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</si>
  <si>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</si>
  <si>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</si>
  <si>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</si>
  <si>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</si>
  <si>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</si>
  <si>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</si>
  <si>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</si>
  <si>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</si>
  <si>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</si>
  <si>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</si>
  <si>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</si>
  <si>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</si>
  <si>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</si>
  <si>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</si>
  <si>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</si>
  <si>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</si>
  <si>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</si>
  <si>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</si>
  <si>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</si>
  <si>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</si>
  <si>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</si>
  <si>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</si>
  <si>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</si>
  <si>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</si>
  <si>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</si>
  <si>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</si>
  <si>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</si>
  <si>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</si>
  <si>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</si>
  <si>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</si>
  <si>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</si>
  <si>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</si>
  <si>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</si>
  <si>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</si>
  <si>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</si>
  <si>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</si>
  <si>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</si>
  <si>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</si>
  <si>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</si>
  <si>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</si>
  <si>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</si>
  <si>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</si>
  <si>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</si>
  <si>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</si>
  <si>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</si>
  <si>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</si>
  <si>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</si>
  <si>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</si>
  <si>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</si>
  <si>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</si>
  <si>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</si>
  <si>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</si>
  <si>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</si>
  <si>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</si>
  <si>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</si>
  <si>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</si>
  <si>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</si>
  <si>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</si>
  <si>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</si>
  <si>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</si>
  <si>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</si>
  <si>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</si>
  <si>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</si>
  <si>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</si>
  <si>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</si>
  <si>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</si>
  <si>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</si>
  <si>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</si>
  <si>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</si>
  <si>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</si>
  <si>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</si>
  <si>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</si>
  <si>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</si>
  <si>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</si>
  <si>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</si>
  <si>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</si>
  <si>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</si>
  <si>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</si>
  <si>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</si>
  <si>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</si>
  <si>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</si>
  <si>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</si>
  <si>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</si>
  <si>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</si>
  <si>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</si>
  <si>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</si>
  <si>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</si>
  <si>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</si>
  <si>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</si>
  <si>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</si>
  <si>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</si>
  <si>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</si>
  <si>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</si>
  <si>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</si>
  <si>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</si>
  <si>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</si>
  <si>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</si>
  <si>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</si>
  <si>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</si>
  <si>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</si>
  <si>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</si>
  <si>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</si>
  <si>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</si>
  <si>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</si>
  <si>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</si>
  <si>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</si>
  <si>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</si>
  <si>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</si>
  <si>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</si>
  <si>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</si>
  <si>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</si>
  <si>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</si>
  <si>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</si>
  <si>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</si>
  <si>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</si>
  <si>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</si>
  <si>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</si>
  <si>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</si>
  <si>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</si>
  <si>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</si>
  <si>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</si>
  <si>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</si>
  <si>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</si>
  <si>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</si>
  <si>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</si>
  <si>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</si>
  <si>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</si>
  <si>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</si>
  <si>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</si>
  <si>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</si>
  <si>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</si>
  <si>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</si>
  <si>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</si>
  <si>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</si>
  <si>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</si>
  <si>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</si>
  <si>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</si>
  <si>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</si>
  <si>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</si>
  <si>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</si>
  <si>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</si>
  <si>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</si>
  <si>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</si>
  <si>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</si>
  <si>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</si>
  <si>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</si>
  <si>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</si>
  <si>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</si>
  <si>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</si>
  <si>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</si>
  <si>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</si>
  <si>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</si>
  <si>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</si>
  <si>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</si>
  <si>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</si>
  <si>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</si>
  <si>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</si>
  <si>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</si>
  <si>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</si>
  <si>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</si>
  <si>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</si>
  <si>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</si>
  <si>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</si>
  <si>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</si>
  <si>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</si>
  <si>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</si>
  <si>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</si>
  <si>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</si>
  <si>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</si>
  <si>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</si>
  <si>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</si>
  <si>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</si>
  <si>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</si>
  <si>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</si>
  <si>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</si>
  <si>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</si>
  <si>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</si>
  <si>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</si>
  <si>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</si>
  <si>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</si>
  <si>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</si>
  <si>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</si>
  <si>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</si>
  <si>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</si>
  <si>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</si>
  <si>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</si>
  <si>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</si>
  <si>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</si>
  <si>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</si>
  <si>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</si>
  <si>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</si>
  <si>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</si>
  <si>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</si>
  <si>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</si>
  <si>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</si>
  <si>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</si>
  <si>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</si>
  <si>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</si>
  <si>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</si>
  <si>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</si>
  <si>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</si>
  <si>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</si>
  <si>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</si>
  <si>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</si>
  <si>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</si>
  <si>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</si>
  <si>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</si>
  <si>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</si>
  <si>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</si>
  <si>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</si>
  <si>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</si>
  <si>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</si>
  <si>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</si>
  <si>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</si>
  <si>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</si>
  <si>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</si>
  <si>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</si>
  <si>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</si>
  <si>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</si>
  <si>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</si>
  <si>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</si>
  <si>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</si>
  <si>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</si>
  <si>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</si>
  <si>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</si>
  <si>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</si>
  <si>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</si>
  <si>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</si>
  <si>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</si>
  <si>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</si>
  <si>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</si>
  <si>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</si>
  <si>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</si>
  <si>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</si>
  <si>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</si>
  <si>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</si>
  <si>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</si>
  <si>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</si>
  <si>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</si>
  <si>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</si>
  <si>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</si>
  <si>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</si>
  <si>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</si>
  <si>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</si>
  <si>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</si>
  <si>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</si>
  <si>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</si>
  <si>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</si>
  <si>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</si>
  <si>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</si>
  <si>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</si>
  <si>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</si>
  <si>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</si>
  <si>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</si>
  <si>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</si>
  <si>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</si>
  <si>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</si>
  <si>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</si>
  <si>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</si>
  <si>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</si>
  <si>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</si>
  <si>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</si>
  <si>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</si>
  <si>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</si>
  <si>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</si>
  <si>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</si>
  <si>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</si>
  <si>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</si>
  <si>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</si>
  <si>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</si>
  <si>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</si>
  <si>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</si>
  <si>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</si>
  <si>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</si>
  <si>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</si>
  <si>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</si>
  <si>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</si>
  <si>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</si>
  <si>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</si>
  <si>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</si>
  <si>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</si>
  <si>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</si>
  <si>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</si>
  <si>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</si>
  <si>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</si>
  <si>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</si>
  <si>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</si>
  <si>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</si>
  <si>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</si>
  <si>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</si>
  <si>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</si>
  <si>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</si>
  <si>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</si>
  <si>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</si>
  <si>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</si>
  <si>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</si>
  <si>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</si>
  <si>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</si>
  <si>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</si>
  <si>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</si>
  <si>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</si>
  <si>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</si>
  <si>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</si>
  <si>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</si>
  <si>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</si>
  <si>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</si>
  <si>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</si>
  <si>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</si>
  <si>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</si>
  <si>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</si>
  <si>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</si>
  <si>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</si>
  <si>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</si>
  <si>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</si>
  <si>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</si>
  <si>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</si>
  <si>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</si>
  <si>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</si>
  <si>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</si>
  <si>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</si>
  <si>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</si>
  <si>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</si>
  <si>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</si>
  <si>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</si>
  <si>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</si>
  <si>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</si>
  <si>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</si>
  <si>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</si>
  <si>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</si>
  <si>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</si>
  <si>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</si>
  <si>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</si>
  <si>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</si>
  <si>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</si>
  <si>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</si>
  <si>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</si>
  <si>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</si>
  <si>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</si>
  <si>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</si>
  <si>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</si>
  <si>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</si>
  <si>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</si>
  <si>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</si>
  <si>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</si>
  <si>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</si>
  <si>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</si>
  <si>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</si>
  <si>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</si>
  <si>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</si>
  <si>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</si>
  <si>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</si>
  <si>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</si>
  <si>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</si>
  <si>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</si>
  <si>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</si>
  <si>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</si>
  <si>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</si>
  <si>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</si>
  <si>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</si>
  <si>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</si>
  <si>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</si>
  <si>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</si>
  <si>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</si>
  <si>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</si>
  <si>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</si>
  <si>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</si>
  <si>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</si>
  <si>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</si>
  <si>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</si>
  <si>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</si>
  <si>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</si>
  <si>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</si>
  <si>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</si>
  <si>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</si>
  <si>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</si>
  <si>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</si>
  <si>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</si>
  <si>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</si>
  <si>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</si>
  <si>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</si>
  <si>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</si>
  <si>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</si>
  <si>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</si>
  <si>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</si>
  <si>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</si>
  <si>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</si>
  <si>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</si>
  <si>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</si>
  <si>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</si>
  <si>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</si>
  <si>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</si>
  <si>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</si>
  <si>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</si>
  <si>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</si>
  <si>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</si>
  <si>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</si>
  <si>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</si>
  <si>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</si>
  <si>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</si>
  <si>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</si>
  <si>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</si>
  <si>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</si>
  <si>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</si>
  <si>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</si>
  <si>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</si>
  <si>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</si>
  <si>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</si>
  <si>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</si>
  <si>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</si>
  <si>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</si>
  <si>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</si>
  <si>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</si>
  <si>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</si>
  <si>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</si>
  <si>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</si>
  <si>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</si>
  <si>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</si>
  <si>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</si>
  <si>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</si>
  <si>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</si>
  <si>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</si>
  <si>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</si>
  <si>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</si>
  <si>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</si>
  <si>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</si>
  <si>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</si>
  <si>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</si>
  <si>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</si>
  <si>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</si>
  <si>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</si>
  <si>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</si>
  <si>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</si>
  <si>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</si>
  <si>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</si>
  <si>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</si>
  <si>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</si>
  <si>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</si>
  <si>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</si>
  <si>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</si>
  <si>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</si>
  <si>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</si>
  <si>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</si>
  <si>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</si>
  <si>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</si>
  <si>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</si>
  <si>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</si>
  <si>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</si>
  <si>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</si>
  <si>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</si>
  <si>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</si>
  <si>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</si>
  <si>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</si>
  <si>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</si>
  <si>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</si>
  <si>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</si>
  <si>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</si>
  <si>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</si>
  <si>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</si>
  <si>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</si>
  <si>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</si>
  <si>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</si>
  <si>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</si>
  <si>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</si>
  <si>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</si>
  <si>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</si>
  <si>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</si>
  <si>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</si>
  <si>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</si>
  <si>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</si>
  <si>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</si>
  <si>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</si>
  <si>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</si>
  <si>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</si>
  <si>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</si>
  <si>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</si>
  <si>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</si>
  <si>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</si>
  <si>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</si>
  <si>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</si>
  <si>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</si>
  <si>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</si>
  <si>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</si>
  <si>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</si>
  <si>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</si>
  <si>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</si>
  <si>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</si>
  <si>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</si>
  <si>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</si>
  <si>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</si>
  <si>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</si>
  <si>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</si>
  <si>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</si>
  <si>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</si>
  <si>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</si>
  <si>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</si>
  <si>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</si>
  <si>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</si>
  <si>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</si>
  <si>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</si>
  <si>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</si>
  <si>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</si>
  <si>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</si>
  <si>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</si>
  <si>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</si>
  <si>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</si>
  <si>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</si>
  <si>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</si>
  <si>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</si>
  <si>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</si>
  <si>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</si>
  <si>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</si>
  <si>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</si>
  <si>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</si>
  <si>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</si>
  <si>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</si>
  <si>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</si>
  <si>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</si>
  <si>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</si>
  <si>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</si>
  <si>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</si>
  <si>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</si>
  <si>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</si>
  <si>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</si>
  <si>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</si>
  <si>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</si>
  <si>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</si>
  <si>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</si>
  <si>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</si>
  <si>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</si>
  <si>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</si>
  <si>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</si>
  <si>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</si>
  <si>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</si>
  <si>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</si>
  <si>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</si>
  <si>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</si>
  <si>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</si>
  <si>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</si>
  <si>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</si>
  <si>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</si>
  <si>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</si>
  <si>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</si>
  <si>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</si>
  <si>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</si>
  <si>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</si>
  <si>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</si>
  <si>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</si>
  <si>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</si>
  <si>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</si>
  <si>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</si>
  <si>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</si>
  <si>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</si>
  <si>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</si>
  <si>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</si>
  <si>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</si>
  <si>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</si>
  <si>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</si>
  <si>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</si>
  <si>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</si>
  <si>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</si>
  <si>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</si>
  <si>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</si>
  <si>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</si>
  <si>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</si>
  <si>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</si>
  <si>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</si>
  <si>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</si>
  <si>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</si>
  <si>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</si>
  <si>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</si>
  <si>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</si>
  <si>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</si>
  <si>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</si>
  <si>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</si>
  <si>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</si>
  <si>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</si>
  <si>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</si>
  <si>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</si>
  <si>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</si>
  <si>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</si>
  <si>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</si>
  <si>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</si>
  <si>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</si>
  <si>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</si>
  <si>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</si>
  <si>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</si>
  <si>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</si>
  <si>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</si>
  <si>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</si>
  <si>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</si>
  <si>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</si>
  <si>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</si>
  <si>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</si>
  <si>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</si>
  <si>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</si>
  <si>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</si>
  <si>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</si>
  <si>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</si>
  <si>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</si>
  <si>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</si>
  <si>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</si>
  <si>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</si>
  <si>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</si>
  <si>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</si>
  <si>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</si>
  <si>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</si>
  <si>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</si>
  <si>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</si>
  <si>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</si>
  <si>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</si>
  <si>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</si>
  <si>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</si>
  <si>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</si>
  <si>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</si>
  <si>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</si>
  <si>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</si>
  <si>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</si>
  <si>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</si>
  <si>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</si>
  <si>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</si>
  <si>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</si>
  <si>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</si>
  <si>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</si>
  <si>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</si>
  <si>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</si>
  <si>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</si>
  <si>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</si>
  <si>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</si>
  <si>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</si>
  <si>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</si>
  <si>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</si>
  <si>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</si>
  <si>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</si>
  <si>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</si>
  <si>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</si>
  <si>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</si>
  <si>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</si>
  <si>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</si>
  <si>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</si>
  <si>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</si>
  <si>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</si>
  <si>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</si>
  <si>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</si>
  <si>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</si>
  <si>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</si>
  <si>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</si>
  <si>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</si>
  <si>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</si>
  <si>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</si>
  <si>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</si>
  <si>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</si>
  <si>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</si>
  <si>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</si>
  <si>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</si>
  <si>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</si>
  <si>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</si>
  <si>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</si>
  <si>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</si>
  <si>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</si>
  <si>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</si>
  <si>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</si>
  <si>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</si>
  <si>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</si>
  <si>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</si>
  <si>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</si>
  <si>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</si>
  <si>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</si>
  <si>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</si>
  <si>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</si>
  <si>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</si>
  <si>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</si>
  <si>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</si>
  <si>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</si>
  <si>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</si>
  <si>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</si>
  <si>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</si>
  <si>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</si>
  <si>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</si>
  <si>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</si>
  <si>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</si>
  <si>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</si>
  <si>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</si>
  <si>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</si>
  <si>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</si>
  <si>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</si>
  <si>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</si>
  <si>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</si>
  <si>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</si>
  <si>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</si>
  <si>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</si>
  <si>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</si>
  <si>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</si>
  <si>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</si>
  <si>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</si>
  <si>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</si>
  <si>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</si>
  <si>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</si>
  <si>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</si>
  <si>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</si>
  <si>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</si>
  <si>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</si>
  <si>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</si>
  <si>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</si>
  <si>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</si>
  <si>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</si>
  <si>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</si>
  <si>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</si>
  <si>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</si>
  <si>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</si>
  <si>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</si>
  <si>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</si>
  <si>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</si>
  <si>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</si>
  <si>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</si>
  <si>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</si>
  <si>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</si>
  <si>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</si>
  <si>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</si>
  <si>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</si>
  <si>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</si>
  <si>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</si>
  <si>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</si>
  <si>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</si>
  <si>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</si>
  <si>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</si>
  <si>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</si>
  <si>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</si>
  <si>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</si>
  <si>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</si>
  <si>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</si>
  <si>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</si>
  <si>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</si>
  <si>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</si>
  <si>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</si>
  <si>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</si>
  <si>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</si>
  <si>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</si>
  <si>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</si>
  <si>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</si>
  <si>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</si>
  <si>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</si>
  <si>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</si>
  <si>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</si>
  <si>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</si>
  <si>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</si>
  <si>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</si>
  <si>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</si>
  <si>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</si>
  <si>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</si>
  <si>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</si>
  <si>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</si>
  <si>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</si>
  <si>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</si>
  <si>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</si>
  <si>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</si>
  <si>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</si>
  <si>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</si>
  <si>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</si>
  <si>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</si>
  <si>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</si>
  <si>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</si>
  <si>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</si>
  <si>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</si>
  <si>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</si>
  <si>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</si>
  <si>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</si>
  <si>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</si>
  <si>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</si>
  <si>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</si>
  <si>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</si>
  <si>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</si>
  <si>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</si>
  <si>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</si>
  <si>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</si>
  <si>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</si>
  <si>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</si>
  <si>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</si>
  <si>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</si>
  <si>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</si>
  <si>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</si>
  <si>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</si>
  <si>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</si>
  <si>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</si>
  <si>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</si>
  <si>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</si>
  <si>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</si>
  <si>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</si>
  <si>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</si>
  <si>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</si>
  <si>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</si>
  <si>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</si>
  <si>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</si>
  <si>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</si>
  <si>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</si>
  <si>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</si>
  <si>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</si>
  <si>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</si>
  <si>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</si>
  <si>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</si>
  <si>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</si>
  <si>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</si>
  <si>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</si>
  <si>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</si>
  <si>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</si>
  <si>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</si>
  <si>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</si>
  <si>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</si>
  <si>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</si>
  <si>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</si>
  <si>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</si>
  <si>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</si>
  <si>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</si>
  <si>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</si>
  <si>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</si>
  <si>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</si>
  <si>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</si>
  <si>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</si>
  <si>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</si>
  <si>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</si>
  <si>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</si>
  <si>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</si>
  <si>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</si>
  <si>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</si>
  <si>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</si>
  <si>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</si>
  <si>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</si>
  <si>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</si>
  <si>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</si>
  <si>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</si>
  <si>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</si>
  <si>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</si>
  <si>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</si>
  <si>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</si>
  <si>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</si>
  <si>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</si>
  <si>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</si>
  <si>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</si>
  <si>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</si>
  <si>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</si>
  <si>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</si>
  <si>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</si>
  <si>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</si>
  <si>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</si>
  <si>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</si>
  <si>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</si>
  <si>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</si>
  <si>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</si>
  <si>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</si>
  <si>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</si>
  <si>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</si>
  <si>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</si>
  <si>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</si>
  <si>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</si>
  <si>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</si>
  <si>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</si>
  <si>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</si>
  <si>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</si>
  <si>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</si>
  <si>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</si>
  <si>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</si>
  <si>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</si>
  <si>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</si>
  <si>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</si>
  <si>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</si>
  <si>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</si>
  <si>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</si>
  <si>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</si>
  <si>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</si>
  <si>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</si>
  <si>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</si>
  <si>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</si>
  <si>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</si>
  <si>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</si>
  <si>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</si>
  <si>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</si>
  <si>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</si>
  <si>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</si>
  <si>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</si>
  <si>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</si>
  <si>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</si>
  <si>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</si>
  <si>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</si>
  <si>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</si>
  <si>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</si>
  <si>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</si>
  <si>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</si>
  <si>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</si>
  <si>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</si>
  <si>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</si>
  <si>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</si>
  <si>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</si>
  <si>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</si>
  <si>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</si>
  <si>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</si>
  <si>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</si>
  <si>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</si>
  <si>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</si>
  <si>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</si>
  <si>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</si>
  <si>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</si>
  <si>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</si>
  <si>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</si>
  <si>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</si>
  <si>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</si>
  <si>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</si>
  <si>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</si>
  <si>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</si>
  <si>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</si>
  <si>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</si>
  <si>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</si>
  <si>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</si>
  <si>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</si>
  <si>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</si>
  <si>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</si>
  <si>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</si>
  <si>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</si>
  <si>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</si>
  <si>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</si>
  <si>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</si>
  <si>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</si>
  <si>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</si>
  <si>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</si>
  <si>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</si>
  <si>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</si>
  <si>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</si>
  <si>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</si>
  <si>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</si>
  <si>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</si>
  <si>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</si>
  <si>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</si>
  <si>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</si>
  <si>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</si>
  <si>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</si>
  <si>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</si>
  <si>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</si>
  <si>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</si>
  <si>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</si>
  <si>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</si>
  <si>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</si>
  <si>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</si>
  <si>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</si>
  <si>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</si>
  <si>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</si>
  <si>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</si>
  <si>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</si>
  <si>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</si>
  <si>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</si>
  <si>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</si>
  <si>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</si>
  <si>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</si>
  <si>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</si>
  <si>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</si>
  <si>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</si>
  <si>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</si>
  <si>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</si>
  <si>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</si>
  <si>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</si>
  <si>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</si>
  <si>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</si>
  <si>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</si>
  <si>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</si>
  <si>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</si>
  <si>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</si>
  <si>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</si>
  <si>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</si>
  <si>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</si>
  <si>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</si>
  <si>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</si>
  <si>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</si>
  <si>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</si>
  <si>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</si>
  <si>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</si>
  <si>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</si>
  <si>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</si>
  <si>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</si>
  <si>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</si>
  <si>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</si>
  <si>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</si>
  <si>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</si>
  <si>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</si>
  <si>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</si>
  <si>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</si>
  <si>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</si>
  <si>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</si>
  <si>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</si>
  <si>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</si>
  <si>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</si>
  <si>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</si>
  <si>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</si>
  <si>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</si>
  <si>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</si>
  <si>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</si>
  <si>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</si>
  <si>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</si>
  <si>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</si>
  <si>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</si>
  <si>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</si>
  <si>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</si>
  <si>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</si>
  <si>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</si>
  <si>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</si>
  <si>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</si>
  <si>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</si>
  <si>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</si>
  <si>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</si>
  <si>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</si>
  <si>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</si>
  <si>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</si>
  <si>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</si>
  <si>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</si>
  <si>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</si>
  <si>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</si>
  <si>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</si>
  <si>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</si>
  <si>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</si>
  <si>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</si>
  <si>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</si>
  <si>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</si>
  <si>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</si>
  <si>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</si>
  <si>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</si>
  <si>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</si>
  <si>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</si>
  <si>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</si>
  <si>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</si>
  <si>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</si>
  <si>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</si>
  <si>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</si>
  <si>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</si>
  <si>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</si>
  <si>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</si>
  <si>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</si>
  <si>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</si>
  <si>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</si>
  <si>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</si>
  <si>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</si>
  <si>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</si>
  <si>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</si>
  <si>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</si>
  <si>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</si>
  <si>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</si>
  <si>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</si>
  <si>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</si>
  <si>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</si>
  <si>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</si>
  <si>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</si>
  <si>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</si>
  <si>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</si>
  <si>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</si>
  <si>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</si>
  <si>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</si>
  <si>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</si>
  <si>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</si>
  <si>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</si>
  <si>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</si>
  <si>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</si>
  <si>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</si>
  <si>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</si>
  <si>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</si>
  <si>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</si>
  <si>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</si>
  <si>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</si>
  <si>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</si>
  <si>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</si>
  <si>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</si>
  <si>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</si>
  <si>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</si>
  <si>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</si>
  <si>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</si>
  <si>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</si>
  <si>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</si>
  <si>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</si>
  <si>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</si>
  <si>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</si>
  <si>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</si>
  <si>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</si>
  <si>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</si>
  <si>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</si>
  <si>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</si>
  <si>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</si>
  <si>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</si>
  <si>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</si>
  <si>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</si>
  <si>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</si>
  <si>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</si>
  <si>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</si>
  <si>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</si>
  <si>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</si>
  <si>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</si>
  <si>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</si>
  <si>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</si>
  <si>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</si>
  <si>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</si>
  <si>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</si>
  <si>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</si>
  <si>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</si>
  <si>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</si>
  <si>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</si>
  <si>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</si>
  <si>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</si>
  <si>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</si>
  <si>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</si>
  <si>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</si>
  <si>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</si>
  <si>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</si>
  <si>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</si>
  <si>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</si>
  <si>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</si>
  <si>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</si>
  <si>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</si>
  <si>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</si>
  <si>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</si>
  <si>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</si>
  <si>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</si>
  <si>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</si>
  <si>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</si>
  <si>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</si>
  <si>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</si>
  <si>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</si>
  <si>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</si>
  <si>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</si>
  <si>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</si>
  <si>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</si>
  <si>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</si>
  <si>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</si>
  <si>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</si>
  <si>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</si>
  <si>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</si>
  <si>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</si>
  <si>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</si>
  <si>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</si>
  <si>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</si>
  <si>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</si>
  <si>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</si>
  <si>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</si>
  <si>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</si>
  <si>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</si>
  <si>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</si>
  <si>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</si>
  <si>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</si>
  <si>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</si>
  <si>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</si>
  <si>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</si>
  <si>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</si>
  <si>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</si>
  <si>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</si>
  <si>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</si>
  <si>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</si>
  <si>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</si>
  <si>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</si>
  <si>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</si>
  <si>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</si>
  <si>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</si>
  <si>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</si>
  <si>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</si>
  <si>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</si>
  <si>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</si>
  <si>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</si>
  <si>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</si>
  <si>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</si>
  <si>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</si>
  <si>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</si>
  <si>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</si>
  <si>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</si>
  <si>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</si>
  <si>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</si>
  <si>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</si>
  <si>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</si>
  <si>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</si>
  <si>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</si>
  <si>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</si>
  <si>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</si>
  <si>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</si>
  <si>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</si>
  <si>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</si>
  <si>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</si>
  <si>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</si>
  <si>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</si>
  <si>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</si>
  <si>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</si>
  <si>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</si>
  <si>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</si>
  <si>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</si>
  <si>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</si>
  <si>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</si>
  <si>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</si>
  <si>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</si>
  <si>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</si>
  <si>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</si>
  <si>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</si>
  <si>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</si>
  <si>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</si>
  <si>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</si>
  <si>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</si>
  <si>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</si>
  <si>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</si>
  <si>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</si>
  <si>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</si>
  <si>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</si>
  <si>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</si>
  <si>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</si>
  <si>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</si>
  <si>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</si>
  <si>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</si>
  <si>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</si>
  <si>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</si>
  <si>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</si>
  <si>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</si>
  <si>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</si>
  <si>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</si>
  <si>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</si>
  <si>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</si>
  <si>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</si>
  <si>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</si>
  <si>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</si>
  <si>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</si>
  <si>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</si>
  <si>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</si>
  <si>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</si>
  <si>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</si>
  <si>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</si>
  <si>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</si>
  <si>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</si>
  <si>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</si>
  <si>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</si>
  <si>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</si>
  <si>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</si>
  <si>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</si>
  <si>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</si>
  <si>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</si>
  <si>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</si>
  <si>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</si>
  <si>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</si>
  <si>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</si>
  <si>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</si>
  <si>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</si>
  <si>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</si>
  <si>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</si>
  <si>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</si>
  <si>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</si>
  <si>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</si>
  <si>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</si>
  <si>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</si>
  <si>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</si>
  <si>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</si>
  <si>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</si>
  <si>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</si>
  <si>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</si>
  <si>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</si>
  <si>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</si>
  <si>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</si>
  <si>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</si>
  <si>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</si>
  <si>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</si>
  <si>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</si>
  <si>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</si>
  <si>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</si>
  <si>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</si>
  <si>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</si>
  <si>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</si>
  <si>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</si>
  <si>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</si>
  <si>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</si>
  <si>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</si>
  <si>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</si>
  <si>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</si>
  <si>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</si>
  <si>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</si>
  <si>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</si>
  <si>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</si>
  <si>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</si>
  <si>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</si>
  <si>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</si>
  <si>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</si>
  <si>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</si>
  <si>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</si>
  <si>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</si>
  <si>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</si>
  <si>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</si>
  <si>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</si>
  <si>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</si>
  <si>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</si>
  <si>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</si>
  <si>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</si>
  <si>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</si>
  <si>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</si>
  <si>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</si>
  <si>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</si>
  <si>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</si>
  <si>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</si>
  <si>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</si>
  <si>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</si>
  <si>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</si>
  <si>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</si>
  <si>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</si>
  <si>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</si>
  <si>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</si>
  <si>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</si>
  <si>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</si>
  <si>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</si>
  <si>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</si>
  <si>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</si>
  <si>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</si>
  <si>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</si>
  <si>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</si>
  <si>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</si>
  <si>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</si>
  <si>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</si>
  <si>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</si>
  <si>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</si>
  <si>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</si>
  <si>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</si>
  <si>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</si>
  <si>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</si>
  <si>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</si>
  <si>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</si>
  <si>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</si>
  <si>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</si>
  <si>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</si>
  <si>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</si>
  <si>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</si>
  <si>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</si>
  <si>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</si>
  <si>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</si>
  <si>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</si>
  <si>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</si>
  <si>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</si>
  <si>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</si>
  <si>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</si>
  <si>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</si>
  <si>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</si>
  <si>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</si>
  <si>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</si>
  <si>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</si>
  <si>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</si>
  <si>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</si>
  <si>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</si>
  <si>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</si>
  <si>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</si>
  <si>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</si>
  <si>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</si>
  <si>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</si>
  <si>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</si>
  <si>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</si>
  <si>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</si>
  <si>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</si>
  <si>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</si>
  <si>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</si>
  <si>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</si>
  <si>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</si>
  <si>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</si>
  <si>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</si>
  <si>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</si>
  <si>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</si>
  <si>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</si>
  <si>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</si>
  <si>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</si>
  <si>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</si>
  <si>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</si>
  <si>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</si>
  <si>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</si>
  <si>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</si>
  <si>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</si>
  <si>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</si>
  <si>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</si>
  <si>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</si>
  <si>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</si>
  <si>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</si>
  <si>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</si>
  <si>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</si>
  <si>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</si>
  <si>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</si>
  <si>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</si>
  <si>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</si>
  <si>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</si>
  <si>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</si>
  <si>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</si>
  <si>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</si>
  <si>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</si>
  <si>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</si>
  <si>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</si>
  <si>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</si>
  <si>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</si>
  <si>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</si>
  <si>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</si>
  <si>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</si>
  <si>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</si>
  <si>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</si>
  <si>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</si>
  <si>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</si>
  <si>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</si>
  <si>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</si>
  <si>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</si>
  <si>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</si>
  <si>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</si>
  <si>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</si>
  <si>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</si>
  <si>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</si>
  <si>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</si>
  <si>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</si>
  <si>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</si>
  <si>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</si>
  <si>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</si>
  <si>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</si>
  <si>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</si>
  <si>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</si>
  <si>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</si>
  <si>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</si>
  <si>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</si>
  <si>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</si>
  <si>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</si>
  <si>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</si>
  <si>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</si>
  <si>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</si>
  <si>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</si>
  <si>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</si>
  <si>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</si>
  <si>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</si>
  <si>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</si>
  <si>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</si>
  <si>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</si>
  <si>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</si>
  <si>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</si>
  <si>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</si>
  <si>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</si>
  <si>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</si>
  <si>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</si>
  <si>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</si>
  <si>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</si>
  <si>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</si>
  <si>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</si>
  <si>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</si>
  <si>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</si>
  <si>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</si>
  <si>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</si>
  <si>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</si>
  <si>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</si>
  <si>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</si>
  <si>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</si>
  <si>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</si>
  <si>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</si>
  <si>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</si>
  <si>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</si>
  <si>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</si>
  <si>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</si>
  <si>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</si>
  <si>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</si>
  <si>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</si>
  <si>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</si>
  <si>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</si>
  <si>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</si>
  <si>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</si>
  <si>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</si>
  <si>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</si>
  <si>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</si>
  <si>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</si>
  <si>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</si>
  <si>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</si>
  <si>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</si>
  <si>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</si>
  <si>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</si>
  <si>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</si>
  <si>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</si>
  <si>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</si>
  <si>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</si>
  <si>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</si>
  <si>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</si>
  <si>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</si>
  <si>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</si>
  <si>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</si>
  <si>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</si>
  <si>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</si>
  <si>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</si>
  <si>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</si>
  <si>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</si>
  <si>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</si>
  <si>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</si>
  <si>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</si>
  <si>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</si>
  <si>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</si>
  <si>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</si>
  <si>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</si>
  <si>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</si>
  <si>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</si>
  <si>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</si>
  <si>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</si>
  <si>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</si>
  <si>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</si>
  <si>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</si>
  <si>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</si>
  <si>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</si>
  <si>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</si>
  <si>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</si>
  <si>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</si>
  <si>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</si>
  <si>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</si>
  <si>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</si>
  <si>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</si>
  <si>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</si>
  <si>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</si>
  <si>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</si>
  <si>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</si>
  <si>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</si>
  <si>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</si>
  <si>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</si>
  <si>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</si>
  <si>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</si>
  <si>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</si>
  <si>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</si>
  <si>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</si>
  <si>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</si>
  <si>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</si>
  <si>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</si>
  <si>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</si>
  <si>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</si>
  <si>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</si>
  <si>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</si>
  <si>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</si>
  <si>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</si>
  <si>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</si>
  <si>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</si>
  <si>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</si>
  <si>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</si>
  <si>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</si>
  <si>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</si>
  <si>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</si>
  <si>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</si>
  <si>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</si>
  <si>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</si>
  <si>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</si>
  <si>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</si>
  <si>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</si>
  <si>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</si>
  <si>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</si>
  <si>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</si>
  <si>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</si>
  <si>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</si>
  <si>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</si>
  <si>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</si>
  <si>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</si>
  <si>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</si>
  <si>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</si>
  <si>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</si>
  <si>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</si>
  <si>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</si>
  <si>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</si>
  <si>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</si>
  <si>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</si>
  <si>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</si>
  <si>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</si>
  <si>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</si>
  <si>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</si>
  <si>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</si>
  <si>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</si>
  <si>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</si>
  <si>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</si>
  <si>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</si>
  <si>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</si>
  <si>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</si>
  <si>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</si>
  <si>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</si>
  <si>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</si>
  <si>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</si>
  <si>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</si>
  <si>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</si>
  <si>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</si>
  <si>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</si>
  <si>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</si>
  <si>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</si>
  <si>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</si>
  <si>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</si>
  <si>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</si>
  <si>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</si>
  <si>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</si>
  <si>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</si>
  <si>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</si>
  <si>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</si>
  <si>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</si>
  <si>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</si>
  <si>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</si>
  <si>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</si>
  <si>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</si>
  <si>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</si>
  <si>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</si>
  <si>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</si>
  <si>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</si>
  <si>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</si>
  <si>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</si>
  <si>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</si>
  <si>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</si>
  <si>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</si>
  <si>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</si>
  <si>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</si>
  <si>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</si>
  <si>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</si>
  <si>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</si>
  <si>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</si>
  <si>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</si>
  <si>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</si>
  <si>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</si>
  <si>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</si>
  <si>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</si>
  <si>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</si>
  <si>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</si>
  <si>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</si>
  <si>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</si>
  <si>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</si>
  <si>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</si>
  <si>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</si>
  <si>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</si>
  <si>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</si>
  <si>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</si>
  <si>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</si>
  <si>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</si>
  <si>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</si>
  <si>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</si>
  <si>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</si>
  <si>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</si>
  <si>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</si>
  <si>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</si>
  <si>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</si>
  <si>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</si>
  <si>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</si>
  <si>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</si>
  <si>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</si>
  <si>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</si>
  <si>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</si>
  <si>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</si>
  <si>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</si>
  <si>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</si>
  <si>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</si>
  <si>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</si>
  <si>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</si>
  <si>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</si>
  <si>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</si>
  <si>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</si>
  <si>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</si>
  <si>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</si>
  <si>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</si>
  <si>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</si>
  <si>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</si>
  <si>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</si>
  <si>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</si>
  <si>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</si>
  <si>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</si>
  <si>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</si>
  <si>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</si>
  <si>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</si>
  <si>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</si>
  <si>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</si>
  <si>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</si>
  <si>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</si>
  <si>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</si>
  <si>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</si>
  <si>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</si>
  <si>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</si>
  <si>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</si>
  <si>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</si>
  <si>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</si>
  <si>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</si>
  <si>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</si>
  <si>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</si>
  <si>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</si>
  <si>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</si>
  <si>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</si>
  <si>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</si>
  <si>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</si>
  <si>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</si>
  <si>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</si>
  <si>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</si>
  <si>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</si>
  <si>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</si>
  <si>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</si>
  <si>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</si>
  <si>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</si>
  <si>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</si>
  <si>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</si>
  <si>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</si>
  <si>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</si>
  <si>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</si>
  <si>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</si>
  <si>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</si>
  <si>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</si>
  <si>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</si>
  <si>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</si>
  <si>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</si>
  <si>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</si>
  <si>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</si>
  <si>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</si>
  <si>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</si>
  <si>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</si>
  <si>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</si>
  <si>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</si>
  <si>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</si>
  <si>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</si>
  <si>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</si>
  <si>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</si>
  <si>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</si>
  <si>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</si>
  <si>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</si>
  <si>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</si>
  <si>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</si>
  <si>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</si>
  <si>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</si>
  <si>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</si>
  <si>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</si>
  <si>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</si>
  <si>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</si>
  <si>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</si>
  <si>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</si>
  <si>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</si>
  <si>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</si>
  <si>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</si>
  <si>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</si>
  <si>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</si>
  <si>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</si>
  <si>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</si>
  <si>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</si>
  <si>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</si>
  <si>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</si>
  <si>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</si>
  <si>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</si>
  <si>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</si>
  <si>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</si>
  <si>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</si>
  <si>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</si>
  <si>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</si>
  <si>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</si>
  <si>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</si>
  <si>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</si>
  <si>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</si>
  <si>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</si>
  <si>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</si>
  <si>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</si>
  <si>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</si>
  <si>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</si>
  <si>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</si>
  <si>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</si>
  <si>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</si>
  <si>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</si>
  <si>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</si>
  <si>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</si>
  <si>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</si>
  <si>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</si>
  <si>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</si>
  <si>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</si>
  <si>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</si>
  <si>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</si>
  <si>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</si>
  <si>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</si>
  <si>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</si>
  <si>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</si>
  <si>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</si>
  <si>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</si>
  <si>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</si>
  <si>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</si>
  <si>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</si>
  <si>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</si>
  <si>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</si>
  <si>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</si>
  <si>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</si>
  <si>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</si>
  <si>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</si>
  <si>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</si>
  <si>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</si>
  <si>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</si>
  <si>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</si>
  <si>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</si>
  <si>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</si>
  <si>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</si>
  <si>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</si>
  <si>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</si>
  <si>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</si>
  <si>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</si>
  <si>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</si>
  <si>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</si>
  <si>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</si>
  <si>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</si>
  <si>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</si>
  <si>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</si>
  <si>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</si>
  <si>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</si>
  <si>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</si>
  <si>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</si>
  <si>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</si>
  <si>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</si>
  <si>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</si>
  <si>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</si>
  <si>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</si>
  <si>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</si>
  <si>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</si>
  <si>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</si>
  <si>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</si>
  <si>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</si>
  <si>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</si>
  <si>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</si>
  <si>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</si>
  <si>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</si>
  <si>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</si>
  <si>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</si>
  <si>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</si>
  <si>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</si>
  <si>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</si>
  <si>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</si>
  <si>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</si>
  <si>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</si>
  <si>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</si>
  <si>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</si>
  <si>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</si>
  <si>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</si>
  <si>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</si>
  <si>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</si>
  <si>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</si>
  <si>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</si>
  <si>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</si>
  <si>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</si>
  <si>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</si>
  <si>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</si>
  <si>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</si>
  <si>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</si>
  <si>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</si>
  <si>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</si>
  <si>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</si>
  <si>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</si>
  <si>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</si>
  <si>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</si>
  <si>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</si>
  <si>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</si>
  <si>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</si>
  <si>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</si>
  <si>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</si>
  <si>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</si>
  <si>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</si>
  <si>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</si>
  <si>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</si>
  <si>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</si>
  <si>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</si>
  <si>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</si>
  <si>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</si>
  <si>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</si>
  <si>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</si>
  <si>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</si>
  <si>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</si>
  <si>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</si>
  <si>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</si>
  <si>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</si>
  <si>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</si>
  <si>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</si>
  <si>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</si>
  <si>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</si>
  <si>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</si>
  <si>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</si>
  <si>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</si>
  <si>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</si>
  <si>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</si>
  <si>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</si>
  <si>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</si>
  <si>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</si>
  <si>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</si>
  <si>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</si>
  <si>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</si>
  <si>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</si>
  <si>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</si>
  <si>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</si>
  <si>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</si>
  <si>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</si>
  <si>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</si>
  <si>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</si>
  <si>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</si>
  <si>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</si>
  <si>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</si>
  <si>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</si>
  <si>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</si>
  <si>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</si>
  <si>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</si>
  <si>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</si>
  <si>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</si>
  <si>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</si>
  <si>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</si>
  <si>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</si>
  <si>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</si>
  <si>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</si>
  <si>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</si>
  <si>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</si>
  <si>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</si>
  <si>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</si>
  <si>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</si>
  <si>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</si>
  <si>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</si>
  <si>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</si>
  <si>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</si>
  <si>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</si>
  <si>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</si>
  <si>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</si>
  <si>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</si>
  <si>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</si>
  <si>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</si>
  <si>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</si>
  <si>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</si>
  <si>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</si>
  <si>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</si>
  <si>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</si>
  <si>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</si>
  <si>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</si>
  <si>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</si>
  <si>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</si>
  <si>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</si>
  <si>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</si>
  <si>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</si>
  <si>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</si>
  <si>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</si>
  <si>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</si>
  <si>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</si>
  <si>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</si>
  <si>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</si>
  <si>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</si>
  <si>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</si>
  <si>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</si>
  <si>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</si>
  <si>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</si>
  <si>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</si>
  <si>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</si>
  <si>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</si>
  <si>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</si>
  <si>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</si>
  <si>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</si>
  <si>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</si>
  <si>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</si>
  <si>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</si>
  <si>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</si>
  <si>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</si>
  <si>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</si>
  <si>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</si>
  <si>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</si>
  <si>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</si>
  <si>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</si>
  <si>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</si>
  <si>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</si>
  <si>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</si>
  <si>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</si>
  <si>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</si>
  <si>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</si>
  <si>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</si>
  <si>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</si>
  <si>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</si>
  <si>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</si>
  <si>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</si>
  <si>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</si>
  <si>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</si>
  <si>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</si>
  <si>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</si>
  <si>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</si>
  <si>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</si>
  <si>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</si>
  <si>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</si>
  <si>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</si>
  <si>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</si>
  <si>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</si>
  <si>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</si>
  <si>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</si>
  <si>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</si>
  <si>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</si>
  <si>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</si>
  <si>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</si>
  <si>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</si>
  <si>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</si>
  <si>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</si>
  <si>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</si>
  <si>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</si>
  <si>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</si>
  <si>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</si>
  <si>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</si>
  <si>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</si>
  <si>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</si>
  <si>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</si>
  <si>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</si>
  <si>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</si>
  <si>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</si>
  <si>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</si>
  <si>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</si>
  <si>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</si>
  <si>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</si>
  <si>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</si>
  <si>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</si>
  <si>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</si>
  <si>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</si>
  <si>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</si>
  <si>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</si>
  <si>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</si>
  <si>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</si>
  <si>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</si>
  <si>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</si>
  <si>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</si>
  <si>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</si>
  <si>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</si>
  <si>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</si>
  <si>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</si>
  <si>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</si>
  <si>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</si>
  <si>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</si>
  <si>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</si>
  <si>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</si>
  <si>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</si>
  <si>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</si>
  <si>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</si>
  <si>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</si>
  <si>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</si>
  <si>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</si>
  <si>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</si>
  <si>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</si>
  <si>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</si>
  <si>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</si>
  <si>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</si>
  <si>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</si>
  <si>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</si>
  <si>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</si>
  <si>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</si>
  <si>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</si>
  <si>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</si>
  <si>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</si>
  <si>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</si>
  <si>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</si>
  <si>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</si>
  <si>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</si>
  <si>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</si>
  <si>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</si>
  <si>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</si>
  <si>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</si>
  <si>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</si>
  <si>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</si>
  <si>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</si>
  <si>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</si>
  <si>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</si>
  <si>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</si>
  <si>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</si>
  <si>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</si>
  <si>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</si>
  <si>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</si>
  <si>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</si>
  <si>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</si>
  <si>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</si>
  <si>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</si>
  <si>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</si>
  <si>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</si>
  <si>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</si>
  <si>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</si>
  <si>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</si>
  <si>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</si>
  <si>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</si>
  <si>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</si>
  <si>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</si>
  <si>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</si>
  <si>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</si>
  <si>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</si>
  <si>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</si>
  <si>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</si>
  <si>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</si>
  <si>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</si>
  <si>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</si>
  <si>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</si>
  <si>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</si>
  <si>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</si>
  <si>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</si>
  <si>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</si>
  <si>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</si>
  <si>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</si>
  <si>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</si>
  <si>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</si>
  <si>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</si>
  <si>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</si>
  <si>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</si>
  <si>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</si>
  <si>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</si>
  <si>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</si>
  <si>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</si>
  <si>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</si>
  <si>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</si>
  <si>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</si>
  <si>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</si>
  <si>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</si>
  <si>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</si>
  <si>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</si>
  <si>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</si>
  <si>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</si>
  <si>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</si>
  <si>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</si>
  <si>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</si>
  <si>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</si>
  <si>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</si>
  <si>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</si>
  <si>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</si>
  <si>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</si>
  <si>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</si>
  <si>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</si>
  <si>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</si>
  <si>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</si>
  <si>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</si>
  <si>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</si>
  <si>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</si>
  <si>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</si>
  <si>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</si>
  <si>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</si>
  <si>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</si>
  <si>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</si>
  <si>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</si>
  <si>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</si>
  <si>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</si>
  <si>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</si>
  <si>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</si>
  <si>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</si>
  <si>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</si>
  <si>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</si>
  <si>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</si>
  <si>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</si>
  <si>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</si>
  <si>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</si>
  <si>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</si>
  <si>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</si>
  <si>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</si>
  <si>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</si>
  <si>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</si>
  <si>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</si>
  <si>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</si>
  <si>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</si>
  <si>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</si>
  <si>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</si>
  <si>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</si>
  <si>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</si>
  <si>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</si>
  <si>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</si>
  <si>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</si>
  <si>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</si>
  <si>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</si>
  <si>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</si>
  <si>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</si>
  <si>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</si>
  <si>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</si>
  <si>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</si>
  <si>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</si>
  <si>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</si>
  <si>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</si>
  <si>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</si>
  <si>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</si>
  <si>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</si>
  <si>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</si>
  <si>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</si>
  <si>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</si>
  <si>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</si>
  <si>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</si>
  <si>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</si>
  <si>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</si>
  <si>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</si>
  <si>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</si>
  <si>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</si>
  <si>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</si>
  <si>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</si>
  <si>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</si>
  <si>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</si>
  <si>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</si>
  <si>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</si>
  <si>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</si>
  <si>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</si>
  <si>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</si>
  <si>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</si>
  <si>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</si>
  <si>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</si>
  <si>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</si>
  <si>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</si>
  <si>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</si>
  <si>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</si>
  <si>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</si>
  <si>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</si>
  <si>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</si>
  <si>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</si>
  <si>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</si>
  <si>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</si>
  <si>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</si>
  <si>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</si>
  <si>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</si>
  <si>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</si>
  <si>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</si>
  <si>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</si>
  <si>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</si>
  <si>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</si>
  <si>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</si>
  <si>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</si>
  <si>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</si>
  <si>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</si>
  <si>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</si>
  <si>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</si>
  <si>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</si>
  <si>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</si>
  <si>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</si>
  <si>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</si>
  <si>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</si>
  <si>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</si>
  <si>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</si>
  <si>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</si>
  <si>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</si>
  <si>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</si>
  <si>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</si>
  <si>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</si>
  <si>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</si>
  <si>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</si>
  <si>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</si>
  <si>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</si>
  <si>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</si>
  <si>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</si>
  <si>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</si>
  <si>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</si>
  <si>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</si>
  <si>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</si>
  <si>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</si>
  <si>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</si>
  <si>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</si>
  <si>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</si>
  <si>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</si>
  <si>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</si>
  <si>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</si>
  <si>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</si>
  <si>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</si>
  <si>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</si>
  <si>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</si>
  <si>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</si>
  <si>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</si>
  <si>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</si>
  <si>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</si>
  <si>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</si>
  <si>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</si>
  <si>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</si>
  <si>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</si>
  <si>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</si>
  <si>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</si>
  <si>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</si>
  <si>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</si>
  <si>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</si>
  <si>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</si>
  <si>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</si>
  <si>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</si>
  <si>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</si>
  <si>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</si>
  <si>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</si>
  <si>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</si>
  <si>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</si>
  <si>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</si>
  <si>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</si>
  <si>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</si>
  <si>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</si>
  <si>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</si>
  <si>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</si>
  <si>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</si>
  <si>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</si>
  <si>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</si>
  <si>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</si>
  <si>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</si>
  <si>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</si>
  <si>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</si>
  <si>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</si>
  <si>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</si>
  <si>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</si>
  <si>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</si>
  <si>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</si>
  <si>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</si>
  <si>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</si>
  <si>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</si>
  <si>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</si>
  <si>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</si>
  <si>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</si>
  <si>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</si>
  <si>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</si>
  <si>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</si>
  <si>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</si>
  <si>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</si>
  <si>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</si>
  <si>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</si>
  <si>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</si>
  <si>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</si>
  <si>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</si>
  <si>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</si>
  <si>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</si>
  <si>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</si>
  <si>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</si>
  <si>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</si>
  <si>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</si>
  <si>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</si>
  <si>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</si>
  <si>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</si>
  <si>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</si>
  <si>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</si>
  <si>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</si>
  <si>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</si>
  <si>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</si>
  <si>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</si>
  <si>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</si>
  <si>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</si>
  <si>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</si>
  <si>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</si>
  <si>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</si>
  <si>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</si>
  <si>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</si>
  <si>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</si>
  <si>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</si>
  <si>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</si>
  <si>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</si>
  <si>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</si>
  <si>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</si>
  <si>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</si>
  <si>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</si>
  <si>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</si>
  <si>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</si>
  <si>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</si>
  <si>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</si>
  <si>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</si>
  <si>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</si>
  <si>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</si>
  <si>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</si>
  <si>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</si>
  <si>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</si>
  <si>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</si>
  <si>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</si>
  <si>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</si>
  <si>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</si>
  <si>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</si>
  <si>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</si>
  <si>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</si>
  <si>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</si>
  <si>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</si>
  <si>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</si>
  <si>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</si>
  <si>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</si>
  <si>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</si>
  <si>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</si>
  <si>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</si>
  <si>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</si>
  <si>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</si>
  <si>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</si>
  <si>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</si>
  <si>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</si>
  <si>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</si>
  <si>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</si>
  <si>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</si>
  <si>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</si>
  <si>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</si>
  <si>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</si>
  <si>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</si>
  <si>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</si>
  <si>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</si>
  <si>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</si>
  <si>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</si>
  <si>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</si>
  <si>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</si>
  <si>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</si>
  <si>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</si>
  <si>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</si>
  <si>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</si>
  <si>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</si>
  <si>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</si>
  <si>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</si>
  <si>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</si>
  <si>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</si>
  <si>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</si>
  <si>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</si>
  <si>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</si>
  <si>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</si>
  <si>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</si>
  <si>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</si>
  <si>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</si>
  <si>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</si>
  <si>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</si>
  <si>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</si>
  <si>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</si>
  <si>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</si>
  <si>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</si>
  <si>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</si>
  <si>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</si>
  <si>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</si>
  <si>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</si>
  <si>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</si>
  <si>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</si>
  <si>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</si>
  <si>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</si>
  <si>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</si>
  <si>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</si>
  <si>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</si>
  <si>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</si>
  <si>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</si>
  <si>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</si>
  <si>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</si>
  <si>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</si>
  <si>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</si>
  <si>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</si>
  <si>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</si>
  <si>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</si>
  <si>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</si>
  <si>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</si>
  <si>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</si>
  <si>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</si>
  <si>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</si>
  <si>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</si>
  <si>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</si>
  <si>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</si>
  <si>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</si>
  <si>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</si>
  <si>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</si>
  <si>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</si>
  <si>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</si>
  <si>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</si>
  <si>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</si>
  <si>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</si>
  <si>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</si>
  <si>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</si>
  <si>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</si>
  <si>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</si>
  <si>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</si>
  <si>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</si>
  <si>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</si>
  <si>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</si>
  <si>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</si>
  <si>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</si>
  <si>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</si>
  <si>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</si>
  <si>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</si>
  <si>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</si>
  <si>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</si>
  <si>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</si>
  <si>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</si>
  <si>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</si>
  <si>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</si>
  <si>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</si>
  <si>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</si>
  <si>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</si>
  <si>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</si>
  <si>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</si>
  <si>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</si>
  <si>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</si>
  <si>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</si>
  <si>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</si>
  <si>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</si>
  <si>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</si>
  <si>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</si>
  <si>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</si>
  <si>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</si>
  <si>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</si>
  <si>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</si>
  <si>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</si>
  <si>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</si>
  <si>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</si>
  <si>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</si>
  <si>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</si>
  <si>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</si>
  <si>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</si>
  <si>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</si>
  <si>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</si>
  <si>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</si>
  <si>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</si>
  <si>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</si>
  <si>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</si>
  <si>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</si>
  <si>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</si>
  <si>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</si>
  <si>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</si>
  <si>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</si>
  <si>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</si>
  <si>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</si>
  <si>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</si>
  <si>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</si>
  <si>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</si>
  <si>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</si>
  <si>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</si>
  <si>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</si>
  <si>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</si>
  <si>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</si>
  <si>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</si>
  <si>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</si>
  <si>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</si>
  <si>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</si>
  <si>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</si>
  <si>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</si>
  <si>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</si>
  <si>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</si>
  <si>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</si>
  <si>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</si>
  <si>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</si>
  <si>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</si>
  <si>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</si>
  <si>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</si>
  <si>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</si>
  <si>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</si>
  <si>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</si>
  <si>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</si>
  <si>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</si>
  <si>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</si>
  <si>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</si>
  <si>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</si>
  <si>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</si>
  <si>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</si>
  <si>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</si>
  <si>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</si>
  <si>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</si>
  <si>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</si>
  <si>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</si>
  <si>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</si>
  <si>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</si>
  <si>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</si>
  <si>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</si>
  <si>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</si>
  <si>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</si>
  <si>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</si>
  <si>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</si>
  <si>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</si>
  <si>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</si>
  <si>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</si>
  <si>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</si>
  <si>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</si>
  <si>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</si>
  <si>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</si>
  <si>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</si>
  <si>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</si>
  <si>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</si>
  <si>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</si>
  <si>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</si>
  <si>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</si>
  <si>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</si>
  <si>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</si>
  <si>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</si>
  <si>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</si>
  <si>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</si>
  <si>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</si>
  <si>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</si>
  <si>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</si>
  <si>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</si>
  <si>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</si>
  <si>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</si>
  <si>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</si>
  <si>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</si>
  <si>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</si>
  <si>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</si>
  <si>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</si>
  <si>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</si>
  <si>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</si>
  <si>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</si>
  <si>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</si>
  <si>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</si>
  <si>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</si>
  <si>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</si>
  <si>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</si>
  <si>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</si>
  <si>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</si>
  <si>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</si>
  <si>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</si>
  <si>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</si>
  <si>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</si>
  <si>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</si>
  <si>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</si>
  <si>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</si>
  <si>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</si>
  <si>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</si>
  <si>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</si>
  <si>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</si>
  <si>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</si>
  <si>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</si>
  <si>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</si>
  <si>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</si>
  <si>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</si>
  <si>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</si>
  <si>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</si>
  <si>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</si>
  <si>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</si>
  <si>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</si>
  <si>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</si>
  <si>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</si>
  <si>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</si>
  <si>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</si>
  <si>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</si>
  <si>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</si>
  <si>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</si>
  <si>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</si>
  <si>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</si>
  <si>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</si>
  <si>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</si>
  <si>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</si>
  <si>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</si>
  <si>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</si>
  <si>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</si>
  <si>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</si>
  <si>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</si>
  <si>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</si>
  <si>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</si>
  <si>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</si>
  <si>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</si>
  <si>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</si>
  <si>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</si>
  <si>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</si>
  <si>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</si>
  <si>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</si>
  <si>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</si>
  <si>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</si>
  <si>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</si>
  <si>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</si>
  <si>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</si>
  <si>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</si>
  <si>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</si>
  <si>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</si>
  <si>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</si>
  <si>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</si>
  <si>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</si>
  <si>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</si>
  <si>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</si>
  <si>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</si>
  <si>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</si>
  <si>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</si>
  <si>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</si>
  <si>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</si>
  <si>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</si>
  <si>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</si>
  <si>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</si>
  <si>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</si>
  <si>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</si>
  <si>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</si>
  <si>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</si>
  <si>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</si>
  <si>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</si>
  <si>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</si>
  <si>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</si>
  <si>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</si>
  <si>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</si>
  <si>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</si>
  <si>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</si>
  <si>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</si>
  <si>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</si>
  <si>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</si>
  <si>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</si>
  <si>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</si>
  <si>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</si>
  <si>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</si>
  <si>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</si>
  <si>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</si>
  <si>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</si>
  <si>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</si>
  <si>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</si>
  <si>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</si>
  <si>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</si>
  <si>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</si>
  <si>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</si>
  <si>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</si>
  <si>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</si>
  <si>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</si>
  <si>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</si>
  <si>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</si>
  <si>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</si>
  <si>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</si>
  <si>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</si>
  <si>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</si>
  <si>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</si>
  <si>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</si>
  <si>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</si>
  <si>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</si>
  <si>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</si>
  <si>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</si>
  <si>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</si>
  <si>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</si>
  <si>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</si>
  <si>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</si>
  <si>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</si>
  <si>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</si>
  <si>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</si>
  <si>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</si>
  <si>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</si>
  <si>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</si>
  <si>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</si>
  <si>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</si>
  <si>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</si>
  <si>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</si>
  <si>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</si>
  <si>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</si>
  <si>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</si>
  <si>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</si>
  <si>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</si>
  <si>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</si>
  <si>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</si>
  <si>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</si>
  <si>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</si>
  <si>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</si>
  <si>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</si>
  <si>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</si>
  <si>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</si>
  <si>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</si>
  <si>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</si>
  <si>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</si>
  <si>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</si>
  <si>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</si>
  <si>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</si>
  <si>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</si>
  <si>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</si>
  <si>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</si>
  <si>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</si>
  <si>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</si>
  <si>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</si>
  <si>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</si>
  <si>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</si>
  <si>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</si>
  <si>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</si>
  <si>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</si>
  <si>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</si>
  <si>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</si>
  <si>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</si>
  <si>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</si>
  <si>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</si>
  <si>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</si>
  <si>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</si>
  <si>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</si>
  <si>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</si>
  <si>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</si>
  <si>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</si>
  <si>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</si>
  <si>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</si>
  <si>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</si>
  <si>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</si>
  <si>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</si>
  <si>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</si>
  <si>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</si>
  <si>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</si>
  <si>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</si>
  <si>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</si>
  <si>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</si>
  <si>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</si>
  <si>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</si>
  <si>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</si>
  <si>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</si>
  <si>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</si>
  <si>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</si>
  <si>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</si>
  <si>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</si>
  <si>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</si>
  <si>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</si>
  <si>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</si>
  <si>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</si>
  <si>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</si>
  <si>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</si>
  <si>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</si>
  <si>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</si>
  <si>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</si>
  <si>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</si>
  <si>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</si>
  <si>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</si>
  <si>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</si>
  <si>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</si>
  <si>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</si>
  <si>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</si>
  <si>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</si>
  <si>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</si>
  <si>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</si>
  <si>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</si>
  <si>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</si>
  <si>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</si>
  <si>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</si>
  <si>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</si>
  <si>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</si>
  <si>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</si>
  <si>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</si>
  <si>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</si>
  <si>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</si>
  <si>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</si>
  <si>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</si>
  <si>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</si>
  <si>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</si>
  <si>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</si>
  <si>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</si>
  <si>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</si>
  <si>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</si>
  <si>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</si>
  <si>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</si>
  <si>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</si>
  <si>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</si>
  <si>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</si>
  <si>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</si>
  <si>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</si>
  <si>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</si>
  <si>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</si>
  <si>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</si>
  <si>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</si>
  <si>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</si>
  <si>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</si>
  <si>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</si>
  <si>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</si>
  <si>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</si>
  <si>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</si>
  <si>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</si>
  <si>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</si>
  <si>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</si>
  <si>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</si>
  <si>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</si>
  <si>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</si>
  <si>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</si>
  <si>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</si>
  <si>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</si>
  <si>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</si>
  <si>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</si>
  <si>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</si>
  <si>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</si>
  <si>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</si>
  <si>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</si>
  <si>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</si>
  <si>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</si>
  <si>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</si>
  <si>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</si>
  <si>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</si>
  <si>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</si>
  <si>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</si>
  <si>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</si>
  <si>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</si>
  <si>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</si>
  <si>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</si>
  <si>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</si>
  <si>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</si>
  <si>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</si>
  <si>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</si>
  <si>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</si>
  <si>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</si>
  <si>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</si>
  <si>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</si>
  <si>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</si>
  <si>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</si>
  <si>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</si>
  <si>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</si>
  <si>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</si>
  <si>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</si>
  <si>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</si>
  <si>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</si>
  <si>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</si>
  <si>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</si>
  <si>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</si>
  <si>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</si>
  <si>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</si>
  <si>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</si>
  <si>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</si>
  <si>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</si>
  <si>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</si>
  <si>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</si>
  <si>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</si>
  <si>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</si>
  <si>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</si>
  <si>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</si>
  <si>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</si>
  <si>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</si>
  <si>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</si>
  <si>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</si>
  <si>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</si>
  <si>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</si>
  <si>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</si>
  <si>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</si>
  <si>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</si>
  <si>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</si>
  <si>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</si>
  <si>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</si>
  <si>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</si>
  <si>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</si>
  <si>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</si>
  <si>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</si>
  <si>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</si>
  <si>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</si>
  <si>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</si>
  <si>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</si>
  <si>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</si>
  <si>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</si>
  <si>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</si>
  <si>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</si>
  <si>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</si>
  <si>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</si>
  <si>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</si>
  <si>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</si>
  <si>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</si>
  <si>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</si>
  <si>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</si>
  <si>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</si>
  <si>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</si>
  <si>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</si>
  <si>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</si>
  <si>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</si>
  <si>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</si>
  <si>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</si>
  <si>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</si>
  <si>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</si>
  <si>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</si>
  <si>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</si>
  <si>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</si>
  <si>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</si>
  <si>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</si>
  <si>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</si>
  <si>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</si>
  <si>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</si>
  <si>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</si>
  <si>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</si>
  <si>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</si>
  <si>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</si>
  <si>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</si>
  <si>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</si>
  <si>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</si>
  <si>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</si>
  <si>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</si>
  <si>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</si>
  <si>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</si>
  <si>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</si>
  <si>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</si>
  <si>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</si>
  <si>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</si>
  <si>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</si>
  <si>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</si>
  <si>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</si>
  <si>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</si>
  <si>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</si>
  <si>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</si>
  <si>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</si>
  <si>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</si>
  <si>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</si>
  <si>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</si>
  <si>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</si>
  <si>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</si>
  <si>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</si>
  <si>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</si>
  <si>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</si>
  <si>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</si>
  <si>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</si>
  <si>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</si>
  <si>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</si>
  <si>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</si>
  <si>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</si>
  <si>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</si>
  <si>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</si>
  <si>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</si>
  <si>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</si>
  <si>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</si>
  <si>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</si>
  <si>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</si>
  <si>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</si>
  <si>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</si>
  <si>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</si>
  <si>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</si>
  <si>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</si>
  <si>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</si>
  <si>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</si>
  <si>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</si>
  <si>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</si>
  <si>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</si>
  <si>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</si>
  <si>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</si>
  <si>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</si>
  <si>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</si>
  <si>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</si>
  <si>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</si>
  <si>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</si>
  <si>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</si>
  <si>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</si>
  <si>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</si>
  <si>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</si>
  <si>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</si>
  <si>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</si>
  <si>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</si>
  <si>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</si>
  <si>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</si>
  <si>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</si>
  <si>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</si>
  <si>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</si>
  <si>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</si>
  <si>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</si>
  <si>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</si>
  <si>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</si>
  <si>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</si>
  <si>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</si>
  <si>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</si>
  <si>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</si>
  <si>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</si>
  <si>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</si>
  <si>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</si>
  <si>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</si>
  <si>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</si>
  <si>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</si>
  <si>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</si>
  <si>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</si>
  <si>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</si>
  <si>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</si>
  <si>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</si>
  <si>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</si>
  <si>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</si>
  <si>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</si>
  <si>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</si>
  <si>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</si>
  <si>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</si>
  <si>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</si>
  <si>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</si>
  <si>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</si>
  <si>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</si>
  <si>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</si>
  <si>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</si>
  <si>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</si>
  <si>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</si>
  <si>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</si>
  <si>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</si>
  <si>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</si>
  <si>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</si>
  <si>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</si>
  <si>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</si>
  <si>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</si>
  <si>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</si>
  <si>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</si>
  <si>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</si>
  <si>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</si>
  <si>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</si>
  <si>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</si>
  <si>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</si>
  <si>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</si>
  <si>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</si>
  <si>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</si>
  <si>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</si>
  <si>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</si>
  <si>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</si>
  <si>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</si>
  <si>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</si>
  <si>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</si>
  <si>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</si>
  <si>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</si>
  <si>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</si>
  <si>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</si>
  <si>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</si>
  <si>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</si>
  <si>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</si>
  <si>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</si>
  <si>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</si>
  <si>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</si>
  <si>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</si>
  <si>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</si>
  <si>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</si>
  <si>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</si>
  <si>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</si>
  <si>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</si>
  <si>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</si>
  <si>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</si>
  <si>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</si>
  <si>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</si>
  <si>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</si>
  <si>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</si>
  <si>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</si>
  <si>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</si>
  <si>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</si>
  <si>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</si>
  <si>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</si>
  <si>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</si>
  <si>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</si>
  <si>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</si>
  <si>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</si>
  <si>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</si>
  <si>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</si>
  <si>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</si>
  <si>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</si>
  <si>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</si>
  <si>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</si>
  <si>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</si>
  <si>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</si>
  <si>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</si>
  <si>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</si>
  <si>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</si>
  <si>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</si>
  <si>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</si>
  <si>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</si>
  <si>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</si>
  <si>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</si>
  <si>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</si>
  <si>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</si>
  <si>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</si>
  <si>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</si>
  <si>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</si>
  <si>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</si>
  <si>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</si>
  <si>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</si>
  <si>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</si>
  <si>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</si>
  <si>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</si>
  <si>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</si>
  <si>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</si>
  <si>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</si>
  <si>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</si>
  <si>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</si>
  <si>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</si>
  <si>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</si>
  <si>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</si>
  <si>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</si>
  <si>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</si>
  <si>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</si>
  <si>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</si>
  <si>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</si>
  <si>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</si>
  <si>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</si>
  <si>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</si>
  <si>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</si>
  <si>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</si>
  <si>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</si>
  <si>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</si>
  <si>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</si>
  <si>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</si>
  <si>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</si>
  <si>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</si>
  <si>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</si>
  <si>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</si>
  <si>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</si>
  <si>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</si>
  <si>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</si>
  <si>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</si>
  <si>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</si>
  <si>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</si>
  <si>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</si>
  <si>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</si>
  <si>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</si>
  <si>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</si>
  <si>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</si>
  <si>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</si>
  <si>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</si>
  <si>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</si>
  <si>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</si>
  <si>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</si>
  <si>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</si>
  <si>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</si>
  <si>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</si>
  <si>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</si>
  <si>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</si>
  <si>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</si>
  <si>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</si>
  <si>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</si>
  <si>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</si>
  <si>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</si>
  <si>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</si>
  <si>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</si>
  <si>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</si>
  <si>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</si>
  <si>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</si>
  <si>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</si>
  <si>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</si>
  <si>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</si>
  <si>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</si>
  <si>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</si>
  <si>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</si>
  <si>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</si>
  <si>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</si>
  <si>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</si>
  <si>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</si>
  <si>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</si>
  <si>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</si>
  <si>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</si>
  <si>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</si>
  <si>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</si>
  <si>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</si>
  <si>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</si>
  <si>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</si>
  <si>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</si>
  <si>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</si>
  <si>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</si>
  <si>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</si>
  <si>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</si>
  <si>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</si>
  <si>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</si>
  <si>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</si>
  <si>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</si>
  <si>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</si>
  <si>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</si>
  <si>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</si>
  <si>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</si>
  <si>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</si>
  <si>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</si>
  <si>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</si>
  <si>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</si>
  <si>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</si>
  <si>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</si>
  <si>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</si>
  <si>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</si>
  <si>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</si>
  <si>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</si>
  <si>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</si>
  <si>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</si>
  <si>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</si>
  <si>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</si>
  <si>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</si>
  <si>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</si>
  <si>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</si>
  <si>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</si>
  <si>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</si>
  <si>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</si>
  <si>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</si>
  <si>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</si>
  <si>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</si>
  <si>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</si>
  <si>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</si>
  <si>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</si>
  <si>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</si>
  <si>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</si>
  <si>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</si>
  <si>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</si>
  <si>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</si>
  <si>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</si>
  <si>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</si>
  <si>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</si>
  <si>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</si>
  <si>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</si>
  <si>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</si>
  <si>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</si>
  <si>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</si>
  <si>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</si>
  <si>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</si>
  <si>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</si>
  <si>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</si>
  <si>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</si>
  <si>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</si>
  <si>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</si>
  <si>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</si>
  <si>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</si>
  <si>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</si>
  <si>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</si>
  <si>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</si>
  <si>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</si>
  <si>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</si>
  <si>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</si>
  <si>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</si>
  <si>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</si>
  <si>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</si>
  <si>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</si>
  <si>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</si>
  <si>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</si>
  <si>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</si>
  <si>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</si>
  <si>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</si>
  <si>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</si>
  <si>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</si>
  <si>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</si>
  <si>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</si>
  <si>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</si>
  <si>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</si>
  <si>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</si>
  <si>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</si>
  <si>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</si>
  <si>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</si>
  <si>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</si>
  <si>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</si>
  <si>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</si>
  <si>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</si>
  <si>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</si>
  <si>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</si>
  <si>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</si>
  <si>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</si>
  <si>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</si>
  <si>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</si>
  <si>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</si>
  <si>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</si>
  <si>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</si>
  <si>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</si>
  <si>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</si>
  <si>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</si>
  <si>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</si>
  <si>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</si>
  <si>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</si>
  <si>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</si>
  <si>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</si>
  <si>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</si>
  <si>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</si>
  <si>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</si>
  <si>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</si>
  <si>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</si>
  <si>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</si>
  <si>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</si>
  <si>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</si>
  <si>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</si>
  <si>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</si>
  <si>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</si>
  <si>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</si>
  <si>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</si>
  <si>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</si>
  <si>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</si>
  <si>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</si>
  <si>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</si>
  <si>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</si>
  <si>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</si>
  <si>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</si>
  <si>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</si>
  <si>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</si>
  <si>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</si>
  <si>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</si>
  <si>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</si>
  <si>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</si>
  <si>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</si>
  <si>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</si>
  <si>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</si>
  <si>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</si>
  <si>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</si>
  <si>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</si>
  <si>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</si>
  <si>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</si>
  <si>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</si>
  <si>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</si>
  <si>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</si>
  <si>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</si>
  <si>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</si>
  <si>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</si>
  <si>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</si>
  <si>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</si>
  <si>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</si>
  <si>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</si>
  <si>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</si>
  <si>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</si>
  <si>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</si>
  <si>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</si>
  <si>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</si>
  <si>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</si>
  <si>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</si>
  <si>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</si>
  <si>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</si>
  <si>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</si>
  <si>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</si>
  <si>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</si>
  <si>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</si>
  <si>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</si>
  <si>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</si>
  <si>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</si>
  <si>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</si>
  <si>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</si>
  <si>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</si>
  <si>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</si>
  <si>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</si>
  <si>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</si>
  <si>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</si>
  <si>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</si>
  <si>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</si>
  <si>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</si>
  <si>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</si>
  <si>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</si>
  <si>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</si>
  <si>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</si>
  <si>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</si>
  <si>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</si>
  <si>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</si>
  <si>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</si>
  <si>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</si>
  <si>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</si>
  <si>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</si>
  <si>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</si>
  <si>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</si>
  <si>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</si>
  <si>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</si>
  <si>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</si>
  <si>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</si>
  <si>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</si>
  <si>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</si>
  <si>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</si>
  <si>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</si>
  <si>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</si>
  <si>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</si>
  <si>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</si>
  <si>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</si>
  <si>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</si>
  <si>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</si>
  <si>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</si>
  <si>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</si>
  <si>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</si>
  <si>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</si>
  <si>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</si>
  <si>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</si>
  <si>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</si>
  <si>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</si>
  <si>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</si>
  <si>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</si>
  <si>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</si>
  <si>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</si>
  <si>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</si>
  <si>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</si>
  <si>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</si>
  <si>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</si>
  <si>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</si>
  <si>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</si>
  <si>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</si>
  <si>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</si>
  <si>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</si>
  <si>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</si>
  <si>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</si>
  <si>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</si>
  <si>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</si>
  <si>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</si>
  <si>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</si>
  <si>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</si>
  <si>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</si>
  <si>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</si>
  <si>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</si>
  <si>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</si>
  <si>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</si>
  <si>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</si>
  <si>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</si>
  <si>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</si>
  <si>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</si>
  <si>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</si>
  <si>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</si>
  <si>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</si>
  <si>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</si>
  <si>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</si>
  <si>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</si>
  <si>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</si>
  <si>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</si>
  <si>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</si>
  <si>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</si>
  <si>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</si>
  <si>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</si>
  <si>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</si>
  <si>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</si>
  <si>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</si>
  <si>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</si>
  <si>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</si>
  <si>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</si>
  <si>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</si>
  <si>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</si>
  <si>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</si>
  <si>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</si>
  <si>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</si>
  <si>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</si>
  <si>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</si>
  <si>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</si>
  <si>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</si>
  <si>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</si>
  <si>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</si>
  <si>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</si>
  <si>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</si>
  <si>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</si>
  <si>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</si>
  <si>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</si>
  <si>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</si>
  <si>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</si>
  <si>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</si>
  <si>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</si>
  <si>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</si>
  <si>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</si>
  <si>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</si>
  <si>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</si>
  <si>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</si>
  <si>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</si>
  <si>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</si>
  <si>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</si>
  <si>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</si>
  <si>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</si>
  <si>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</si>
  <si>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</si>
  <si>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</si>
  <si>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</si>
  <si>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</si>
  <si>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</si>
  <si>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</si>
  <si>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</si>
  <si>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</si>
  <si>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</si>
  <si>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</si>
  <si>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</si>
  <si>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</si>
  <si>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</si>
  <si>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</si>
  <si>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</si>
  <si>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</si>
  <si>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</si>
  <si>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</si>
  <si>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</si>
  <si>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</si>
  <si>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</si>
  <si>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</si>
  <si>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</si>
  <si>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</si>
  <si>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</si>
  <si>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</si>
  <si>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</si>
  <si>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</si>
  <si>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</si>
  <si>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</si>
  <si>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</si>
  <si>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</si>
  <si>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</si>
  <si>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</si>
  <si>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</si>
  <si>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</si>
  <si>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</si>
  <si>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</si>
  <si>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</si>
  <si>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</si>
  <si>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</si>
  <si>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</si>
  <si>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</si>
  <si>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</si>
  <si>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</si>
  <si>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</si>
  <si>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</si>
  <si>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</si>
  <si>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</si>
  <si>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</si>
  <si>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</si>
  <si>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</si>
  <si>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</si>
  <si>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</si>
  <si>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</si>
  <si>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</si>
  <si>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</si>
  <si>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</si>
  <si>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</si>
  <si>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</si>
  <si>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</si>
  <si>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</si>
  <si>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</si>
  <si>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</si>
  <si>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</si>
  <si>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</si>
  <si>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</si>
  <si>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</si>
  <si>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</si>
  <si>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</si>
  <si>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</si>
  <si>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</si>
  <si>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</si>
  <si>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</si>
  <si>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</si>
  <si>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</si>
  <si>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</si>
  <si>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</si>
  <si>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</si>
  <si>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</si>
  <si>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</si>
  <si>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</si>
  <si>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</si>
  <si>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</si>
  <si>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</si>
  <si>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</si>
  <si>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</si>
  <si>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</si>
  <si>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</si>
  <si>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</si>
  <si>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</si>
  <si>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</si>
  <si>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</si>
  <si>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</si>
  <si>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</si>
  <si>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</si>
  <si>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</si>
  <si>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</si>
  <si>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</si>
  <si>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</si>
  <si>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</si>
  <si>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</si>
  <si>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</si>
  <si>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</si>
  <si>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</si>
  <si>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</si>
  <si>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</si>
  <si>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</si>
  <si>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</si>
  <si>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</si>
  <si>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</si>
  <si>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</si>
  <si>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</si>
  <si>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</si>
  <si>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</si>
  <si>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</si>
  <si>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</si>
  <si>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</si>
  <si>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</si>
  <si>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</si>
  <si>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</si>
  <si>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</si>
  <si>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</si>
  <si>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</si>
  <si>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</si>
  <si>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</si>
  <si>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</si>
  <si>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</si>
  <si>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</si>
  <si>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</si>
  <si>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</si>
  <si>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</si>
  <si>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</si>
  <si>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</si>
  <si>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</si>
  <si>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</si>
  <si>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</si>
  <si>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</si>
  <si>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</si>
  <si>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</si>
  <si>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</si>
  <si>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</si>
  <si>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</si>
  <si>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</si>
  <si>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</si>
  <si>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</si>
  <si>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</si>
  <si>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</si>
  <si>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</si>
  <si>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</si>
  <si>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</si>
  <si>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</si>
  <si>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</si>
  <si>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</si>
  <si>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</si>
  <si>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</si>
  <si>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</si>
  <si>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</si>
  <si>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</si>
  <si>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</si>
  <si>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</si>
  <si>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</si>
  <si>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</si>
  <si>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</si>
  <si>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</si>
  <si>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</si>
  <si>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</si>
  <si>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</si>
  <si>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</si>
  <si>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</si>
  <si>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</si>
  <si>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</si>
  <si>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</si>
  <si>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</si>
  <si>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</si>
  <si>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</si>
  <si>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</si>
  <si>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</si>
  <si>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</si>
  <si>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</si>
  <si>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</si>
  <si>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</si>
  <si>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</si>
  <si>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</si>
  <si>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</si>
  <si>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</si>
  <si>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</si>
  <si>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</si>
  <si>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</si>
  <si>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</si>
  <si>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</si>
  <si>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</si>
  <si>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</si>
  <si>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</si>
  <si>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</si>
  <si>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</si>
  <si>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</si>
  <si>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</si>
  <si>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</si>
  <si>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</si>
  <si>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</si>
  <si>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</si>
  <si>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</si>
  <si>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</si>
  <si>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</si>
  <si>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</si>
  <si>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</si>
  <si>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</si>
  <si>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</si>
  <si>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</si>
  <si>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</si>
  <si>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</si>
  <si>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</si>
  <si>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</si>
  <si>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</si>
  <si>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</si>
  <si>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</si>
  <si>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</si>
  <si>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</si>
  <si>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</si>
  <si>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</si>
  <si>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</si>
  <si>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</si>
  <si>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</si>
  <si>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</si>
  <si>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</si>
  <si>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</si>
  <si>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</si>
  <si>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</si>
  <si>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</si>
  <si>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</si>
  <si>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</si>
  <si>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</si>
  <si>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</si>
  <si>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</si>
  <si>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</si>
  <si>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</si>
  <si>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</si>
  <si>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</si>
  <si>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</si>
  <si>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</si>
  <si>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</si>
  <si>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</si>
  <si>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</si>
  <si>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</si>
  <si>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</si>
  <si>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</si>
  <si>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</si>
  <si>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</si>
  <si>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</si>
  <si>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</si>
  <si>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</si>
  <si>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</si>
  <si>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</si>
  <si>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</si>
  <si>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</si>
  <si>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</si>
  <si>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</si>
  <si>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</si>
  <si>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</si>
  <si>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</si>
  <si>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</si>
  <si>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</si>
  <si>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</si>
  <si>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</si>
  <si>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</si>
  <si>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</si>
  <si>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</si>
  <si>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</si>
  <si>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</si>
  <si>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</si>
  <si>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</si>
  <si>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</si>
  <si>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</si>
  <si>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</si>
  <si>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</si>
  <si>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</si>
  <si>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</si>
  <si>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</si>
  <si>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</si>
  <si>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</si>
  <si>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</si>
  <si>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</si>
  <si>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</si>
  <si>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</si>
  <si>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</si>
  <si>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</si>
  <si>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</si>
  <si>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</si>
  <si>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</si>
  <si>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</si>
  <si>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</si>
  <si>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</si>
  <si>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</si>
  <si>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</si>
  <si>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</si>
  <si>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</si>
  <si>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</si>
  <si>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</si>
  <si>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</si>
  <si>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</si>
  <si>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</si>
  <si>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</si>
  <si>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</si>
  <si>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</si>
  <si>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</si>
  <si>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</si>
  <si>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</si>
  <si>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</si>
  <si>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</si>
  <si>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</si>
  <si>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</si>
  <si>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</si>
  <si>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</si>
  <si>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</si>
  <si>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</si>
  <si>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</si>
  <si>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</si>
  <si>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</si>
  <si>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</si>
  <si>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</si>
  <si>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</si>
  <si>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</si>
  <si>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</si>
  <si>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</si>
  <si>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</si>
  <si>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</si>
  <si>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</si>
  <si>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</si>
  <si>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</si>
  <si>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</si>
  <si>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</si>
  <si>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</si>
  <si>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</si>
  <si>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</si>
  <si>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</si>
  <si>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</si>
  <si>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</si>
  <si>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</si>
  <si>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</si>
  <si>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</si>
  <si>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</si>
  <si>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</si>
  <si>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</si>
  <si>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</si>
  <si>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</si>
  <si>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</si>
  <si>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</si>
  <si>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</si>
  <si>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</si>
  <si>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</si>
  <si>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</si>
  <si>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</si>
  <si>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</si>
  <si>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</si>
  <si>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</si>
  <si>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</si>
  <si>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</si>
  <si>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</si>
  <si>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</si>
  <si>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</si>
  <si>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</si>
  <si>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</si>
  <si>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</si>
  <si>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</si>
  <si>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</si>
  <si>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</si>
  <si>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</si>
  <si>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</si>
  <si>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</si>
  <si>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</si>
  <si>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</si>
  <si>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</si>
  <si>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</si>
  <si>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</si>
  <si>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</si>
  <si>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</si>
  <si>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</si>
  <si>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</si>
  <si>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</si>
  <si>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</si>
  <si>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</si>
  <si>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</si>
  <si>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</si>
  <si>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</si>
  <si>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</si>
  <si>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</si>
  <si>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</si>
  <si>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</si>
  <si>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</si>
  <si>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</si>
  <si>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</si>
  <si>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</si>
  <si>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</si>
  <si>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</si>
  <si>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</si>
  <si>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</si>
  <si>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</si>
  <si>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</si>
  <si>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</si>
  <si>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</si>
  <si>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</si>
  <si>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</si>
  <si>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</si>
  <si>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</si>
  <si>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</si>
  <si>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</si>
  <si>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</si>
  <si>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</si>
  <si>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</si>
  <si>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</si>
  <si>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</si>
  <si>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</si>
  <si>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</si>
  <si>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</si>
  <si>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</si>
  <si>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</si>
  <si>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</si>
  <si>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</si>
  <si>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</si>
  <si>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</si>
  <si>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</si>
  <si>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</si>
  <si>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</si>
  <si>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</si>
  <si>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</si>
  <si>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</si>
  <si>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</si>
  <si>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</si>
  <si>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</si>
  <si>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</si>
  <si>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</si>
  <si>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</si>
  <si>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</si>
  <si>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</si>
  <si>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</si>
  <si>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</si>
  <si>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</si>
  <si>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</si>
  <si>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</si>
  <si>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</si>
  <si>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</si>
  <si>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</si>
  <si>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</si>
  <si>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</si>
  <si>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</si>
  <si>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</si>
  <si>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</si>
  <si>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</si>
  <si>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</si>
  <si>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</si>
  <si>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</si>
  <si>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</si>
  <si>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</si>
  <si>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</si>
  <si>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</si>
  <si>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</si>
  <si>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</si>
  <si>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</si>
  <si>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</si>
  <si>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</si>
  <si>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</si>
  <si>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</si>
  <si>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</si>
  <si>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</si>
  <si>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</si>
  <si>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</si>
  <si>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</si>
  <si>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</si>
  <si>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</si>
  <si>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</si>
  <si>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</si>
  <si>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</si>
  <si>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</si>
  <si>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</si>
  <si>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</si>
  <si>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</si>
  <si>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</si>
  <si>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</si>
  <si>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</si>
  <si>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</si>
  <si>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</si>
  <si>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</si>
  <si>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</si>
  <si>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</si>
  <si>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</si>
  <si>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</si>
  <si>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</si>
  <si>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</si>
  <si>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</si>
  <si>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</si>
  <si>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</si>
  <si>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</si>
  <si>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</si>
  <si>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</si>
  <si>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</si>
  <si>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</si>
  <si>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</si>
  <si>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</si>
  <si>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</si>
  <si>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</si>
  <si>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</si>
  <si>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</si>
  <si>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</si>
  <si>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</si>
  <si>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</si>
  <si>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</si>
  <si>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</si>
  <si>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</si>
  <si>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</si>
  <si>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</si>
  <si>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</si>
  <si>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</si>
  <si>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</si>
  <si>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</si>
  <si>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</si>
  <si>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</si>
  <si>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</si>
  <si>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</si>
  <si>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</si>
  <si>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</si>
  <si>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</si>
  <si>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</si>
  <si>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</si>
  <si>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</si>
  <si>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</si>
  <si>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</si>
  <si>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</si>
  <si>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</si>
  <si>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</si>
  <si>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</si>
  <si>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</si>
  <si>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</si>
  <si>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</si>
  <si>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</si>
  <si>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</si>
  <si>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</si>
  <si>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</si>
  <si>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</si>
  <si>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</si>
  <si>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</si>
  <si>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</si>
  <si>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</si>
  <si>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</si>
  <si>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</si>
  <si>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</si>
  <si>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</si>
  <si>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</si>
  <si>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</si>
  <si>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</si>
  <si>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</si>
  <si>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</si>
  <si>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</si>
  <si>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</si>
  <si>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</si>
  <si>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</si>
  <si>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</si>
  <si>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</si>
  <si>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</si>
  <si>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</si>
  <si>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</si>
  <si>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</si>
  <si>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</si>
  <si>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</si>
  <si>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</si>
  <si>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</si>
  <si>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</si>
  <si>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</si>
  <si>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</si>
  <si>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</si>
  <si>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</si>
  <si>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</si>
  <si>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</si>
  <si>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</si>
  <si>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</si>
  <si>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</si>
  <si>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</si>
  <si>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</si>
  <si>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</si>
  <si>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</si>
  <si>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</si>
  <si>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</si>
  <si>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</si>
  <si>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</si>
  <si>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</si>
  <si>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</si>
  <si>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</si>
  <si>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</si>
  <si>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</si>
  <si>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</si>
  <si>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</si>
  <si>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</si>
  <si>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</si>
  <si>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</si>
  <si>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</si>
  <si>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</si>
  <si>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</si>
  <si>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</si>
  <si>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</si>
  <si>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</si>
  <si>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</si>
  <si>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</si>
  <si>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</si>
  <si>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</si>
  <si>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</si>
  <si>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</si>
  <si>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</si>
  <si>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</si>
  <si>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</si>
  <si>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</si>
  <si>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</si>
  <si>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</si>
  <si>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</si>
  <si>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</si>
  <si>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</si>
  <si>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</si>
  <si>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</si>
  <si>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</si>
  <si>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</si>
  <si>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</si>
  <si>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</si>
  <si>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</si>
  <si>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</si>
  <si>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</si>
  <si>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</si>
  <si>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</si>
  <si>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</si>
  <si>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</si>
  <si>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</si>
  <si>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</si>
  <si>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</si>
  <si>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</si>
  <si>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</si>
  <si>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</si>
  <si>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</si>
  <si>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</si>
  <si>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</si>
  <si>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</si>
  <si>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</si>
  <si>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</si>
  <si>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</si>
  <si>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</si>
  <si>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</si>
  <si>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</si>
  <si>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</si>
  <si>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</si>
  <si>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</si>
  <si>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</si>
  <si>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</si>
  <si>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</si>
  <si>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</si>
  <si>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</si>
  <si>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</si>
  <si>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</si>
  <si>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</si>
  <si>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</si>
  <si>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</si>
  <si>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</si>
  <si>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</si>
  <si>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</si>
  <si>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</si>
  <si>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</si>
  <si>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</si>
  <si>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</si>
  <si>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</si>
  <si>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</si>
  <si>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</si>
  <si>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</si>
  <si>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</si>
  <si>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</si>
  <si>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</si>
  <si>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</si>
  <si>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</si>
  <si>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</si>
  <si>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</si>
  <si>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</si>
  <si>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</si>
  <si>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</si>
  <si>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</si>
  <si>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</si>
  <si>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</si>
  <si>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</si>
  <si>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</si>
  <si>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</si>
  <si>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</si>
  <si>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</si>
  <si>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</si>
  <si>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</si>
  <si>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</si>
  <si>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</si>
  <si>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</si>
  <si>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</si>
  <si>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</si>
  <si>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</si>
  <si>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</si>
  <si>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</si>
  <si>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</si>
  <si>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</si>
  <si>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</si>
  <si>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</si>
  <si>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</si>
  <si>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</si>
  <si>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</si>
  <si>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</si>
  <si>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</si>
  <si>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</si>
  <si>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</si>
  <si>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</si>
  <si>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</si>
  <si>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</si>
  <si>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</si>
  <si>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</si>
  <si>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</si>
  <si>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</si>
  <si>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</si>
  <si>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</si>
  <si>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</si>
  <si>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</si>
  <si>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</si>
  <si>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</si>
  <si>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</si>
  <si>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</si>
  <si>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</si>
  <si>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</si>
  <si>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</si>
  <si>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</si>
  <si>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</si>
  <si>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</si>
  <si>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</si>
  <si>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</si>
  <si>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</si>
  <si>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</si>
  <si>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</si>
  <si>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</si>
  <si>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</si>
  <si>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</si>
  <si>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</si>
  <si>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</si>
  <si>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</si>
  <si>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</si>
  <si>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</si>
  <si>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</si>
  <si>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</si>
  <si>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</si>
  <si>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</si>
  <si>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</si>
  <si>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</si>
  <si>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</si>
  <si>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</si>
  <si>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</si>
  <si>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</si>
  <si>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</si>
  <si>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</si>
  <si>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</si>
  <si>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</si>
  <si>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</si>
  <si>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</si>
  <si>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</si>
  <si>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</si>
  <si>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</si>
  <si>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</si>
  <si>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</si>
  <si>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</si>
  <si>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</si>
  <si>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</si>
  <si>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</si>
  <si>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</si>
  <si>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</si>
  <si>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</si>
  <si>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</si>
  <si>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</si>
  <si>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</si>
  <si>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</si>
  <si>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</si>
  <si>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</si>
  <si>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</si>
  <si>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</si>
  <si>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</si>
  <si>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</si>
  <si>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</si>
  <si>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</si>
  <si>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</si>
  <si>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</si>
  <si>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</si>
  <si>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</si>
  <si>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</si>
  <si>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</si>
  <si>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</si>
  <si>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</si>
  <si>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</si>
  <si>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</si>
  <si>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</si>
  <si>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</si>
  <si>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</si>
  <si>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</si>
  <si>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</si>
  <si>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</si>
  <si>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</si>
  <si>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</si>
  <si>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</si>
  <si>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</si>
  <si>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</si>
  <si>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</si>
  <si>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</si>
  <si>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</si>
  <si>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</si>
  <si>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</si>
  <si>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</si>
  <si>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</si>
  <si>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</si>
  <si>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</si>
  <si>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</si>
  <si>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</si>
  <si>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</si>
  <si>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</si>
  <si>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</si>
  <si>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</si>
  <si>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</si>
  <si>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</si>
  <si>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</si>
  <si>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</si>
  <si>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</si>
  <si>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</si>
  <si>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</si>
  <si>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</si>
  <si>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</si>
  <si>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</si>
  <si>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</si>
  <si>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</si>
  <si>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</si>
  <si>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</si>
  <si>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</si>
  <si>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</si>
  <si>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</si>
  <si>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</si>
  <si>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</si>
  <si>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</si>
  <si>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</si>
  <si>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</si>
  <si>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</si>
  <si>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</si>
  <si>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</si>
  <si>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</si>
  <si>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</si>
  <si>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</si>
  <si>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</si>
  <si>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</si>
  <si>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</si>
  <si>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</si>
  <si>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</si>
  <si>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</si>
  <si>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</si>
  <si>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</si>
  <si>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</si>
  <si>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</si>
  <si>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</si>
  <si>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</si>
  <si>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</si>
  <si>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</si>
  <si>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</si>
  <si>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</si>
  <si>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</si>
  <si>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</si>
  <si>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</si>
  <si>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</si>
  <si>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</si>
  <si>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</si>
  <si>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</si>
  <si>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</si>
  <si>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</si>
  <si>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</si>
  <si>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</si>
  <si>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</si>
  <si>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</si>
  <si>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</si>
  <si>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</si>
  <si>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</si>
  <si>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</si>
  <si>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</si>
  <si>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</si>
  <si>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</si>
  <si>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</si>
  <si>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</si>
  <si>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</si>
  <si>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</si>
  <si>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</si>
  <si>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</si>
  <si>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</si>
  <si>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</si>
  <si>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</si>
  <si>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</si>
  <si>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</si>
  <si>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</si>
  <si>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</si>
  <si>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</si>
  <si>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</si>
  <si>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</si>
  <si>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</si>
  <si>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</si>
  <si>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</si>
  <si>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</si>
  <si>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</si>
  <si>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</si>
  <si>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</si>
  <si>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</si>
  <si>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</si>
  <si>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</si>
  <si>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</si>
  <si>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</si>
  <si>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</si>
  <si>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</si>
  <si>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</si>
  <si>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</si>
  <si>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</si>
  <si>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</si>
  <si>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</si>
  <si>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</si>
  <si>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</si>
  <si>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</si>
  <si>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</si>
  <si>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</si>
  <si>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</si>
  <si>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</si>
  <si>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</si>
  <si>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</si>
  <si>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</si>
  <si>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</si>
  <si>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</si>
  <si>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</si>
  <si>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</si>
  <si>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</si>
  <si>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</si>
  <si>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</si>
  <si>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</si>
  <si>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</si>
  <si>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</si>
  <si>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</si>
  <si>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</si>
  <si>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</si>
  <si>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</si>
  <si>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</si>
  <si>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</si>
  <si>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</si>
  <si>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</si>
  <si>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</si>
  <si>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</si>
  <si>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</si>
  <si>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</si>
  <si>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</si>
  <si>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</si>
  <si>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</si>
  <si>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</si>
  <si>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</si>
  <si>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</si>
  <si>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</si>
  <si>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</si>
  <si>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</si>
  <si>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</si>
  <si>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</si>
  <si>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</si>
  <si>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</si>
  <si>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</si>
  <si>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</si>
  <si>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</si>
  <si>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</si>
  <si>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</si>
  <si>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</si>
  <si>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</si>
  <si>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</si>
  <si>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</si>
  <si>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</si>
  <si>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</si>
  <si>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</si>
  <si>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</si>
  <si>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</si>
  <si>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</si>
  <si>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</si>
  <si>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</si>
  <si>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</si>
  <si>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</si>
  <si>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</si>
  <si>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</si>
  <si>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</si>
  <si>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</si>
  <si>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</si>
  <si>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</si>
  <si>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</si>
  <si>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</si>
  <si>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</si>
  <si>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</si>
  <si>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</si>
  <si>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</si>
  <si>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</si>
  <si>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</si>
  <si>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</si>
  <si>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</si>
  <si>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</si>
  <si>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</si>
  <si>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</si>
  <si>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</si>
  <si>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</si>
  <si>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</si>
  <si>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</si>
  <si>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</si>
  <si>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</si>
  <si>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</si>
  <si>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</si>
  <si>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</si>
  <si>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</si>
  <si>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</si>
  <si>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</si>
  <si>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</si>
  <si>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</si>
  <si>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</si>
  <si>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</si>
  <si>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</si>
  <si>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</si>
  <si>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</si>
  <si>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</si>
  <si>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</si>
  <si>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</si>
  <si>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</si>
  <si>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</si>
  <si>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</si>
  <si>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</si>
  <si>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</si>
  <si>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</si>
  <si>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</si>
  <si>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</si>
  <si>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</si>
  <si>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</si>
  <si>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</si>
  <si>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</si>
  <si>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</si>
  <si>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</si>
  <si>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</si>
  <si>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</si>
  <si>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</si>
  <si>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</si>
  <si>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</si>
  <si>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</si>
  <si>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</si>
  <si>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</si>
  <si>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</si>
  <si>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</si>
  <si>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</si>
  <si>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</si>
  <si>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</si>
  <si>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</si>
  <si>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</si>
  <si>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</si>
  <si>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</si>
  <si>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</si>
  <si>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</si>
  <si>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</si>
  <si>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</si>
  <si>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</si>
  <si>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</si>
  <si>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</si>
  <si>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</si>
  <si>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</si>
  <si>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</si>
  <si>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</si>
  <si>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</si>
  <si>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</si>
  <si>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</si>
  <si>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</si>
  <si>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</si>
  <si>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</si>
  <si>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</si>
  <si>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</si>
  <si>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</si>
  <si>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</si>
  <si>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</si>
  <si>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</si>
  <si>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</si>
  <si>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</si>
  <si>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</si>
  <si>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</si>
  <si>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</si>
  <si>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</si>
  <si>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</si>
  <si>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</si>
  <si>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</si>
  <si>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</si>
  <si>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</si>
  <si>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</si>
  <si>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</si>
  <si>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</si>
  <si>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</si>
  <si>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</si>
  <si>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</si>
  <si>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</si>
  <si>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</si>
  <si>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</si>
  <si>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</si>
  <si>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</si>
  <si>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</si>
  <si>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</si>
  <si>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</si>
  <si>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</si>
  <si>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</si>
  <si>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</si>
  <si>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</si>
  <si>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</si>
  <si>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</si>
  <si>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</si>
  <si>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</si>
  <si>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</si>
  <si>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</si>
  <si>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</si>
  <si>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</si>
  <si>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</si>
  <si>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</si>
  <si>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</si>
  <si>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</si>
  <si>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</si>
  <si>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</si>
  <si>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</si>
  <si>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</si>
  <si>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</si>
  <si>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</si>
  <si>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</si>
  <si>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</si>
  <si>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</si>
  <si>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</si>
  <si>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</si>
  <si>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</si>
  <si>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</si>
  <si>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</si>
  <si>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</si>
  <si>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</si>
  <si>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</si>
  <si>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</si>
  <si>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</si>
  <si>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</si>
  <si>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</si>
  <si>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</si>
  <si>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</si>
  <si>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</si>
  <si>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</si>
  <si>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</si>
  <si>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</si>
  <si>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</si>
  <si>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</si>
  <si>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</si>
  <si>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</si>
  <si>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</si>
  <si>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</si>
  <si>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</si>
  <si>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</si>
  <si>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</si>
  <si>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</si>
  <si>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</si>
  <si>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</si>
  <si>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</si>
  <si>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</si>
  <si>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</si>
  <si>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</si>
  <si>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</si>
  <si>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</si>
  <si>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</si>
  <si>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</si>
  <si>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</si>
  <si>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</si>
  <si>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</si>
  <si>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</si>
  <si>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</si>
  <si>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</si>
  <si>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</si>
  <si>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</si>
  <si>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</si>
  <si>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</si>
  <si>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</si>
  <si>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</si>
  <si>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</si>
  <si>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</si>
  <si>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</si>
  <si>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</si>
  <si>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</si>
  <si>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</si>
  <si>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</si>
  <si>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</si>
  <si>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</si>
  <si>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</si>
  <si>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</si>
  <si>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</si>
  <si>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</si>
  <si>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</si>
  <si>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</si>
  <si>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</si>
  <si>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</si>
  <si>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</si>
  <si>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</si>
  <si>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</si>
  <si>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</si>
  <si>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</si>
  <si>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</si>
  <si>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</si>
  <si>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</si>
  <si>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</si>
  <si>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</si>
  <si>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</si>
  <si>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</si>
  <si>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</si>
  <si>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</si>
  <si>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</si>
  <si>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</si>
  <si>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</si>
  <si>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</si>
  <si>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</si>
  <si>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</si>
  <si>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</si>
  <si>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</si>
  <si>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</si>
  <si>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</si>
  <si>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</si>
  <si>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</si>
  <si>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</si>
  <si>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</si>
  <si>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</si>
  <si>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</si>
  <si>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</si>
  <si>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</si>
  <si>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</si>
  <si>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</si>
  <si>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</si>
  <si>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</si>
  <si>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</si>
  <si>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</si>
  <si>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</si>
  <si>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</si>
  <si>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</si>
  <si>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</si>
  <si>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</si>
  <si>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</si>
  <si>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</si>
  <si>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</si>
  <si>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</si>
  <si>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</si>
  <si>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</si>
  <si>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</si>
  <si>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</si>
  <si>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</si>
  <si>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</si>
  <si>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</si>
  <si>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</si>
  <si>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</si>
  <si>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</si>
  <si>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</si>
  <si>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</si>
  <si>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</si>
  <si>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</si>
  <si>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</si>
  <si>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</si>
  <si>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</si>
  <si>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</si>
  <si>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</si>
  <si>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</si>
  <si>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</si>
  <si>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</si>
  <si>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</si>
  <si>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</si>
  <si>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</si>
  <si>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</si>
  <si>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</si>
  <si>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</si>
  <si>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</si>
  <si>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</si>
  <si>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</si>
  <si>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</si>
  <si>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</si>
  <si>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</si>
  <si>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</si>
  <si>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</si>
  <si>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</si>
  <si>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</si>
  <si>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</si>
  <si>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</si>
  <si>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</si>
  <si>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</si>
  <si>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</si>
  <si>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</si>
  <si>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</si>
  <si>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</si>
  <si>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</si>
  <si>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</si>
  <si>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</si>
  <si>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</si>
  <si>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</si>
  <si>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</si>
  <si>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</si>
  <si>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</si>
  <si>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</si>
  <si>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</si>
  <si>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</si>
  <si>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</si>
  <si>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</si>
  <si>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</si>
  <si>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</si>
  <si>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</si>
  <si>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</si>
  <si>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</si>
  <si>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</si>
  <si>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</si>
  <si>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</si>
  <si>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</si>
  <si>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</si>
  <si>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</si>
  <si>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</si>
  <si>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</si>
  <si>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</si>
  <si>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</si>
  <si>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</si>
  <si>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</si>
  <si>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</si>
  <si>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</si>
  <si>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</si>
  <si>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</si>
  <si>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</si>
  <si>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</si>
  <si>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</si>
  <si>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</si>
  <si>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</si>
  <si>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</si>
  <si>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</si>
  <si>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</si>
  <si>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</si>
  <si>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</si>
  <si>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</si>
  <si>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</si>
  <si>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</si>
  <si>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</si>
  <si>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</si>
  <si>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</si>
  <si>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</si>
  <si>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</si>
  <si>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</si>
  <si>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</si>
  <si>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</si>
  <si>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</si>
  <si>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</si>
  <si>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</si>
  <si>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</si>
  <si>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</si>
  <si>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</si>
  <si>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</si>
  <si>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</si>
  <si>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</si>
  <si>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</si>
  <si>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</si>
  <si>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</si>
  <si>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</si>
  <si>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</si>
  <si>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</si>
  <si>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</si>
  <si>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</si>
  <si>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</si>
  <si>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</si>
  <si>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</si>
  <si>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</si>
  <si>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</si>
  <si>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</si>
  <si>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</si>
  <si>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</si>
  <si>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</si>
  <si>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</si>
  <si>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</si>
  <si>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</si>
  <si>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</si>
  <si>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</si>
  <si>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</si>
  <si>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</si>
  <si>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</si>
  <si>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</si>
  <si>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</si>
  <si>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</si>
  <si>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</si>
  <si>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</si>
  <si>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</si>
  <si>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</si>
  <si>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</si>
  <si>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</si>
  <si>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</si>
  <si>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</si>
  <si>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</si>
  <si>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</si>
  <si>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</si>
  <si>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</si>
  <si>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</si>
  <si>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</si>
  <si>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</si>
  <si>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</si>
  <si>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</si>
  <si>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</si>
  <si>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</si>
  <si>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</si>
  <si>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</si>
  <si>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</si>
  <si>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</si>
  <si>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</si>
  <si>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</si>
  <si>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</si>
  <si>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</si>
  <si>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</si>
  <si>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</si>
  <si>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</si>
  <si>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</si>
  <si>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</si>
  <si>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</si>
  <si>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</si>
  <si>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</si>
  <si>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</si>
  <si>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</si>
  <si>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</si>
  <si>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</si>
  <si>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</si>
  <si>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</si>
  <si>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</si>
  <si>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</si>
  <si>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</si>
  <si>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</si>
  <si>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</si>
  <si>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</si>
  <si>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</si>
  <si>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</si>
  <si>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</si>
  <si>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</si>
  <si>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</si>
  <si>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</si>
  <si>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</si>
  <si>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</si>
  <si>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</si>
  <si>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</si>
  <si>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</si>
  <si>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</si>
  <si>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</si>
  <si>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</si>
  <si>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</si>
  <si>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</si>
  <si>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</si>
  <si>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</si>
  <si>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</si>
  <si>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</si>
  <si>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</si>
  <si>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</si>
  <si>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</si>
  <si>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</si>
  <si>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</si>
  <si>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</si>
  <si>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</si>
  <si>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</si>
  <si>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</si>
  <si>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</si>
  <si>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</si>
  <si>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</si>
  <si>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</si>
  <si>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</si>
  <si>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</si>
  <si>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</si>
  <si>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</si>
  <si>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</si>
  <si>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</si>
  <si>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</si>
  <si>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</si>
  <si>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</si>
  <si>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</si>
  <si>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</si>
  <si>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</si>
  <si>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</si>
  <si>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</si>
  <si>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</si>
  <si>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</si>
  <si>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</si>
  <si>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</si>
  <si>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</si>
  <si>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</si>
  <si>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</si>
  <si>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</si>
  <si>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</si>
  <si>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</si>
  <si>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</si>
  <si>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</si>
  <si>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</si>
  <si>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</si>
  <si>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</si>
  <si>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</si>
  <si>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</si>
  <si>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</si>
  <si>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</si>
  <si>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</si>
  <si>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</si>
  <si>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</si>
  <si>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</si>
  <si>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</si>
  <si>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</si>
  <si>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</si>
  <si>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</si>
  <si>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</si>
  <si>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</si>
  <si>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</si>
  <si>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</si>
  <si>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</si>
  <si>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</si>
  <si>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</si>
  <si>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</si>
  <si>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</si>
  <si>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</si>
  <si>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</si>
  <si>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</si>
  <si>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</si>
  <si>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</si>
  <si>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</si>
  <si>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</si>
  <si>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</si>
  <si>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</si>
  <si>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</si>
  <si>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</si>
  <si>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</si>
  <si>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</si>
  <si>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</si>
  <si>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</si>
  <si>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</si>
  <si>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</si>
  <si>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</si>
  <si>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</si>
  <si>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</si>
  <si>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</si>
  <si>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</si>
  <si>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</si>
  <si>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</si>
  <si>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</si>
  <si>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</si>
  <si>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</si>
  <si>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</si>
  <si>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</si>
  <si>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</si>
  <si>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</si>
  <si>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</si>
  <si>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</si>
  <si>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</si>
  <si>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</si>
  <si>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</si>
  <si>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</si>
  <si>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</si>
  <si>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</si>
  <si>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</si>
  <si>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</si>
  <si>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</si>
  <si>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</si>
  <si>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</si>
  <si>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</si>
  <si>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</si>
  <si>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</si>
  <si>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</si>
  <si>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</si>
  <si>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</si>
  <si>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</si>
  <si>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</si>
  <si>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</si>
  <si>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</si>
  <si>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</si>
  <si>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</si>
  <si>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</si>
  <si>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</si>
  <si>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</si>
  <si>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</si>
  <si>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</si>
  <si>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</si>
  <si>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</si>
  <si>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</si>
  <si>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</si>
  <si>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</si>
  <si>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</si>
  <si>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</si>
  <si>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</si>
  <si>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</si>
  <si>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</si>
  <si>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</si>
  <si>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</si>
  <si>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</si>
  <si>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</si>
  <si>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</si>
  <si>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</si>
  <si>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</si>
  <si>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</si>
  <si>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</si>
  <si>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</si>
  <si>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</si>
  <si>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</si>
  <si>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</si>
  <si>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</si>
  <si>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</si>
  <si>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</si>
  <si>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</si>
  <si>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</si>
  <si>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</si>
  <si>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</si>
  <si>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</si>
  <si>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</si>
  <si>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</si>
  <si>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</si>
  <si>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</si>
  <si>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</si>
  <si>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</si>
  <si>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</si>
  <si>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</si>
  <si>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</si>
  <si>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</si>
  <si>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</si>
  <si>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</si>
  <si>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</si>
  <si>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</si>
  <si>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</si>
  <si>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</si>
  <si>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</si>
  <si>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</si>
  <si>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</si>
  <si>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</si>
  <si>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</si>
  <si>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</si>
  <si>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</si>
  <si>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</si>
  <si>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</si>
  <si>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</si>
  <si>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</si>
  <si>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</si>
  <si>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</si>
  <si>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</si>
  <si>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</si>
  <si>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</si>
  <si>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</si>
  <si>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</si>
  <si>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</si>
  <si>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</si>
  <si>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</si>
  <si>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</si>
  <si>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</si>
  <si>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</si>
  <si>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</si>
  <si>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</si>
  <si>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</si>
  <si>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</si>
  <si>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</si>
  <si>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</si>
  <si>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</si>
  <si>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</si>
  <si>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</si>
  <si>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</si>
  <si>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</si>
  <si>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</si>
  <si>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</si>
  <si>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</si>
  <si>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</si>
  <si>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</si>
  <si>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</si>
  <si>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</si>
  <si>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</si>
  <si>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</si>
  <si>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</si>
  <si>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</si>
  <si>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</si>
  <si>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</si>
  <si>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</si>
  <si>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</si>
  <si>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</si>
  <si>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</si>
  <si>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</si>
  <si>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</si>
  <si>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</si>
  <si>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</si>
  <si>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</si>
  <si>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</si>
  <si>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</si>
  <si>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</si>
  <si>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</si>
  <si>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</si>
  <si>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</si>
  <si>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</si>
  <si>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</si>
  <si>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</si>
  <si>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</si>
  <si>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</si>
  <si>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</si>
  <si>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</si>
  <si>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</si>
  <si>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</si>
  <si>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</si>
  <si>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</si>
  <si>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</si>
  <si>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</si>
  <si>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</si>
  <si>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</si>
  <si>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</si>
  <si>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</si>
  <si>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</si>
  <si>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</si>
  <si>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</si>
  <si>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</si>
  <si>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</si>
  <si>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</si>
  <si>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</si>
  <si>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</si>
  <si>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</si>
  <si>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</si>
  <si>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</si>
  <si>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</si>
  <si>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</si>
  <si>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</si>
  <si>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</si>
  <si>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</si>
  <si>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</si>
  <si>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</si>
  <si>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</si>
  <si>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</si>
  <si>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</si>
  <si>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</si>
  <si>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</si>
  <si>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</si>
  <si>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</si>
  <si>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</si>
  <si>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</si>
  <si>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</si>
  <si>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</si>
  <si>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</si>
  <si>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</si>
  <si>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</si>
  <si>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</si>
  <si>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</si>
  <si>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</si>
  <si>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</si>
  <si>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</si>
  <si>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</si>
  <si>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</si>
  <si>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</si>
  <si>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</si>
  <si>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</si>
  <si>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</si>
  <si>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</si>
  <si>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</si>
  <si>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</si>
  <si>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</si>
  <si>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</si>
  <si>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</si>
  <si>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</si>
  <si>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</si>
  <si>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</si>
  <si>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</si>
  <si>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</si>
  <si>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</si>
  <si>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</si>
  <si>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</si>
  <si>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</si>
  <si>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</si>
  <si>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</si>
  <si>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</si>
  <si>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</si>
  <si>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</si>
  <si>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</si>
  <si>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</si>
  <si>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</si>
  <si>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</si>
  <si>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</si>
  <si>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</si>
  <si>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</si>
  <si>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</si>
  <si>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</si>
  <si>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</si>
  <si>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</si>
  <si>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</si>
  <si>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</si>
  <si>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</si>
  <si>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</si>
  <si>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</si>
  <si>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</si>
  <si>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</si>
  <si>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</si>
  <si>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</si>
  <si>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</si>
  <si>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</si>
  <si>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</si>
  <si>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</si>
  <si>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</si>
  <si>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</si>
  <si>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</si>
  <si>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</si>
  <si>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</si>
  <si>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</si>
  <si>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</si>
  <si>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</si>
  <si>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</si>
  <si>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</si>
  <si>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</si>
  <si>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</si>
  <si>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</si>
  <si>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</si>
  <si>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</si>
  <si>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</si>
  <si>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</si>
  <si>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</si>
  <si>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</si>
  <si>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</si>
  <si>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</si>
  <si>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</si>
  <si>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</si>
  <si>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</si>
  <si>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</si>
  <si>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</si>
  <si>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</si>
  <si>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</si>
  <si>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</si>
  <si>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</si>
  <si>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</si>
  <si>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</si>
  <si>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</si>
  <si>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</si>
  <si>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</si>
  <si>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</si>
  <si>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</si>
  <si>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</si>
  <si>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</si>
  <si>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</si>
  <si>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</si>
  <si>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</si>
  <si>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</si>
  <si>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</si>
  <si>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</si>
  <si>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</si>
  <si>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</si>
  <si>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</si>
  <si>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</si>
  <si>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</si>
  <si>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</si>
  <si>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</si>
  <si>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</si>
  <si>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</si>
  <si>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</si>
  <si>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</si>
  <si>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</si>
  <si>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</si>
  <si>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</si>
  <si>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</si>
  <si>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</si>
  <si>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</si>
  <si>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</si>
  <si>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</si>
  <si>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</si>
  <si>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</si>
  <si>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</si>
  <si>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</si>
  <si>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</si>
  <si>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</si>
  <si>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</si>
  <si>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</si>
  <si>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</si>
  <si>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</si>
  <si>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</si>
  <si>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</si>
  <si>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</si>
  <si>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</si>
  <si>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</si>
  <si>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</si>
  <si>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</si>
  <si>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</si>
  <si>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</si>
  <si>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</si>
  <si>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</si>
  <si>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</si>
  <si>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</si>
  <si>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</si>
  <si>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</si>
  <si>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</si>
  <si>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</si>
  <si>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</si>
  <si>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</si>
  <si>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</si>
  <si>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</si>
  <si>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</si>
  <si>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</si>
  <si>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</si>
  <si>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</si>
  <si>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</si>
  <si>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</si>
  <si>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</si>
  <si>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</si>
  <si>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</si>
  <si>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</si>
  <si>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</si>
  <si>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</si>
  <si>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</si>
  <si>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</si>
  <si>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</si>
  <si>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</si>
  <si>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</si>
  <si>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</si>
  <si>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</si>
  <si>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</si>
  <si>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</si>
  <si>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</si>
  <si>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</si>
  <si>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</si>
  <si>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</si>
  <si>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</si>
  <si>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</si>
  <si>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</si>
  <si>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</si>
  <si>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</si>
  <si>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</si>
  <si>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</si>
  <si>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</si>
  <si>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</si>
  <si>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</si>
  <si>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</si>
  <si>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</si>
  <si>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</si>
  <si>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</si>
  <si>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</si>
  <si>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</si>
  <si>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</si>
  <si>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</si>
  <si>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</si>
  <si>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</si>
  <si>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</si>
  <si>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</si>
  <si>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</si>
  <si>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</si>
  <si>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</si>
  <si>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</si>
  <si>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</si>
  <si>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</si>
  <si>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</si>
  <si>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</si>
  <si>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</si>
  <si>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</si>
  <si>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</si>
  <si>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</si>
  <si>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</si>
  <si>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</si>
  <si>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</si>
  <si>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</si>
  <si>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</si>
  <si>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</si>
  <si>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</si>
  <si>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</si>
  <si>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</si>
  <si>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</si>
  <si>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</si>
  <si>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</si>
  <si>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</si>
  <si>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</si>
  <si>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</si>
  <si>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</si>
  <si>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</si>
  <si>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</si>
  <si>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</si>
  <si>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</si>
  <si>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</si>
  <si>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</si>
  <si>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</si>
  <si>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</si>
  <si>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</si>
  <si>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</si>
  <si>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</si>
  <si>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</si>
  <si>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</si>
  <si>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</si>
  <si>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</si>
  <si>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</si>
  <si>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</si>
  <si>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</si>
  <si>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</si>
  <si>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</si>
  <si>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</si>
  <si>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</si>
  <si>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</si>
  <si>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</si>
  <si>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</si>
  <si>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</si>
  <si>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</si>
  <si>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</si>
  <si>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</si>
  <si>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</si>
  <si>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</si>
  <si>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</si>
  <si>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</si>
  <si>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</si>
  <si>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</si>
  <si>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</si>
  <si>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</si>
  <si>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</si>
  <si>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</si>
  <si>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</si>
  <si>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</si>
  <si>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</si>
  <si>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</si>
  <si>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</si>
  <si>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</si>
  <si>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</si>
  <si>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</si>
  <si>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</si>
  <si>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</si>
  <si>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</si>
  <si>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</si>
  <si>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</si>
  <si>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</si>
  <si>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</si>
  <si>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</si>
  <si>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</si>
  <si>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</si>
  <si>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</si>
  <si>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</si>
  <si>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</si>
  <si>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</si>
  <si>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</si>
  <si>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</si>
  <si>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</si>
  <si>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</si>
  <si>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</si>
  <si>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</si>
  <si>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</si>
  <si>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</si>
  <si>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</si>
  <si>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</si>
  <si>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</si>
  <si>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</si>
  <si>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</si>
  <si>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</si>
  <si>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</si>
  <si>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</si>
  <si>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</si>
  <si>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</si>
  <si>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</si>
  <si>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</si>
  <si>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</si>
  <si>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</si>
  <si>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</si>
  <si>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</si>
  <si>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</si>
  <si>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</si>
  <si>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</si>
  <si>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</si>
  <si>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</si>
  <si>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</si>
  <si>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</si>
  <si>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</si>
  <si>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</si>
  <si>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</si>
  <si>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</si>
  <si>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</si>
  <si>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</si>
  <si>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</si>
  <si>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</si>
  <si>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</si>
  <si>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</si>
  <si>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</si>
  <si>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</si>
  <si>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</si>
  <si>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</si>
  <si>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</si>
  <si>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</si>
  <si>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</si>
  <si>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</si>
  <si>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</si>
  <si>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</si>
  <si>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</si>
  <si>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</si>
  <si>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</si>
  <si>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</si>
  <si>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</si>
  <si>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</si>
  <si>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</si>
  <si>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</si>
  <si>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</si>
  <si>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</si>
  <si>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</si>
  <si>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</si>
  <si>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</si>
  <si>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</si>
  <si>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</si>
  <si>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</si>
  <si>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</si>
  <si>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</si>
  <si>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</si>
  <si>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</si>
  <si>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</si>
  <si>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</si>
  <si>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</si>
  <si>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</si>
  <si>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</si>
  <si>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</si>
  <si>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</si>
  <si>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</si>
  <si>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</si>
  <si>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</si>
  <si>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</si>
  <si>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</si>
  <si>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</si>
  <si>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</si>
  <si>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</si>
  <si>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</si>
  <si>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</si>
  <si>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</si>
  <si>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</si>
  <si>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</si>
  <si>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</si>
  <si>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</si>
  <si>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</si>
  <si>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</si>
  <si>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</si>
  <si>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</si>
  <si>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</si>
  <si>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</si>
  <si>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</si>
  <si>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</si>
  <si>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</si>
  <si>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</si>
  <si>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</si>
  <si>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</si>
  <si>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</si>
  <si>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</si>
  <si>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</si>
  <si>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</si>
  <si>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</si>
  <si>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</si>
  <si>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</si>
  <si>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</si>
  <si>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</si>
  <si>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</si>
  <si>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</si>
  <si>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</si>
  <si>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</si>
  <si>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</si>
  <si>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</si>
  <si>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</si>
  <si>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</si>
  <si>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</si>
  <si>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</si>
  <si>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</si>
  <si>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</si>
  <si>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</si>
  <si>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</si>
  <si>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</si>
  <si>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</si>
  <si>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</si>
  <si>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</si>
  <si>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</si>
  <si>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</si>
  <si>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</si>
  <si>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</si>
  <si>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</si>
  <si>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</si>
  <si>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</si>
  <si>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</si>
  <si>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</si>
  <si>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</si>
  <si>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</si>
  <si>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</si>
  <si>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</si>
  <si>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</si>
  <si>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</si>
  <si>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</si>
  <si>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</si>
  <si>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</si>
  <si>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</si>
  <si>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</si>
  <si>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</si>
  <si>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</si>
  <si>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</si>
  <si>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</si>
  <si>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</si>
  <si>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</si>
  <si>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</si>
  <si>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</si>
  <si>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</si>
  <si>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</si>
  <si>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</si>
  <si>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</si>
  <si>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</si>
  <si>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</si>
  <si>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</si>
  <si>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</si>
  <si>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</si>
  <si>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</si>
  <si>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</si>
  <si>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</si>
  <si>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</si>
  <si>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</si>
  <si>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</si>
  <si>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</si>
  <si>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</si>
  <si>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</si>
  <si>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</si>
  <si>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</si>
  <si>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</si>
  <si>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</si>
  <si>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</si>
  <si>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</si>
  <si>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</si>
  <si>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</si>
  <si>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</si>
  <si>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</si>
  <si>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</si>
  <si>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</si>
  <si>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</si>
  <si>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</si>
  <si>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</si>
  <si>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</si>
  <si>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</si>
  <si>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</si>
  <si>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</si>
  <si>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</si>
  <si>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</si>
  <si>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</si>
  <si>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</si>
  <si>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</si>
  <si>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</si>
  <si>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</si>
  <si>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</si>
  <si>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</si>
  <si>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</si>
  <si>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</si>
  <si>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</si>
  <si>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</si>
  <si>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</si>
  <si>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</si>
  <si>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</si>
  <si>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</si>
  <si>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</si>
  <si>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</si>
  <si>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</si>
  <si>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</si>
  <si>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</si>
  <si>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</si>
  <si>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</si>
  <si>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</si>
  <si>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</si>
  <si>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</si>
  <si>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</si>
  <si>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</si>
  <si>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</si>
  <si>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</si>
  <si>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</si>
  <si>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</si>
  <si>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</si>
  <si>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</si>
  <si>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</si>
  <si>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</si>
  <si>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</si>
  <si>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</si>
  <si>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</si>
  <si>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</si>
  <si>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</si>
  <si>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</si>
  <si>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</si>
  <si>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</si>
  <si>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</si>
  <si>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</si>
  <si>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</si>
  <si>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</si>
  <si>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</si>
  <si>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</si>
  <si>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</si>
  <si>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</si>
  <si>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</si>
  <si>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</si>
  <si>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</si>
  <si>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</si>
  <si>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</si>
  <si>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</si>
  <si>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</si>
  <si>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</si>
  <si>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</si>
  <si>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</si>
  <si>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</si>
  <si>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</si>
  <si>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</si>
  <si>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</si>
  <si>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</si>
  <si>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</si>
  <si>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</si>
  <si>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</si>
  <si>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</si>
  <si>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</si>
  <si>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</si>
  <si>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</si>
  <si>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</si>
  <si>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</si>
  <si>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</si>
  <si>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</si>
  <si>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</si>
  <si>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</si>
  <si>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</si>
  <si>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</si>
  <si>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</si>
  <si>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</si>
  <si>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</si>
  <si>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</si>
  <si>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</si>
  <si>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</si>
  <si>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</si>
  <si>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</si>
  <si>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</si>
  <si>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</si>
  <si>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</si>
  <si>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</si>
  <si>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</si>
  <si>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</si>
  <si>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</si>
  <si>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</si>
  <si>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</si>
  <si>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</si>
  <si>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</si>
  <si>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</si>
  <si>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</si>
  <si>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</si>
  <si>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</si>
  <si>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</si>
  <si>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</si>
  <si>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</si>
  <si>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</si>
  <si>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</si>
  <si>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</si>
  <si>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</si>
  <si>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</si>
  <si>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</si>
  <si>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</si>
  <si>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</si>
  <si>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</si>
  <si>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</si>
  <si>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</si>
  <si>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</si>
  <si>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</si>
  <si>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</si>
  <si>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</si>
  <si>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</si>
  <si>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</si>
  <si>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</si>
  <si>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</si>
  <si>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</si>
  <si>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</si>
  <si>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</si>
  <si>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</si>
  <si>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</si>
  <si>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</si>
  <si>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</si>
  <si>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</si>
  <si>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</si>
  <si>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</si>
  <si>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</si>
  <si>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</si>
  <si>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</si>
  <si>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</si>
  <si>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</si>
  <si>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</si>
  <si>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</si>
  <si>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</si>
  <si>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</si>
  <si>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</si>
  <si>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</si>
  <si>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</si>
  <si>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</si>
  <si>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</si>
  <si>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</si>
  <si>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</si>
  <si>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</si>
  <si>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</si>
  <si>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</si>
  <si>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</si>
  <si>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</si>
  <si>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</si>
  <si>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</si>
  <si>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</si>
  <si>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</si>
  <si>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</si>
  <si>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</si>
  <si>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</si>
  <si>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</si>
  <si>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</si>
  <si>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</si>
  <si>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</si>
  <si>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</si>
  <si>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</si>
  <si>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</si>
  <si>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</si>
  <si>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</si>
  <si>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</si>
  <si>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</si>
  <si>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</si>
  <si>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</si>
  <si>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</si>
  <si>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</si>
  <si>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</si>
  <si>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</si>
  <si>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</si>
  <si>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</si>
  <si>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</si>
  <si>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</si>
  <si>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</si>
  <si>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</si>
  <si>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</si>
  <si>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</si>
  <si>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</si>
  <si>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</si>
  <si>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</si>
  <si>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</si>
  <si>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</si>
  <si>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</si>
  <si>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</si>
  <si>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</si>
  <si>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</si>
  <si>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</si>
  <si>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</si>
  <si>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</si>
  <si>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</si>
  <si>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</si>
  <si>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</si>
  <si>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</si>
  <si>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</si>
  <si>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</si>
  <si>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</si>
  <si>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</si>
  <si>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</si>
  <si>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</si>
  <si>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</si>
  <si>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</si>
  <si>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</si>
  <si>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</si>
  <si>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</si>
  <si>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</si>
  <si>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</si>
  <si>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</si>
  <si>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</si>
  <si>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</si>
  <si>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</si>
  <si>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</si>
  <si>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</si>
  <si>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</si>
  <si>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</si>
  <si>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</si>
  <si>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</si>
  <si>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</si>
  <si>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</si>
  <si>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</si>
  <si>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</si>
  <si>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</si>
  <si>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</si>
  <si>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</si>
  <si>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</si>
  <si>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</si>
  <si>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</si>
  <si>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</si>
  <si>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</si>
  <si>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</si>
  <si>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</si>
  <si>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</si>
  <si>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</si>
  <si>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</si>
  <si>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</si>
  <si>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</si>
  <si>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</si>
  <si>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</si>
  <si>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</si>
  <si>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</si>
  <si>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</si>
  <si>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</si>
  <si>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</si>
  <si>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</si>
  <si>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</si>
  <si>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</si>
  <si>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</si>
  <si>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</si>
  <si>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</si>
  <si>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</si>
  <si>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</si>
  <si>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</si>
  <si>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</si>
  <si>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</si>
  <si>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</si>
  <si>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</si>
  <si>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</si>
  <si>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</si>
  <si>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</si>
  <si>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</si>
  <si>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</si>
  <si>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</si>
  <si>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</si>
  <si>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</si>
  <si>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</si>
  <si>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</si>
  <si>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</si>
  <si>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</si>
  <si>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</si>
  <si>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</si>
  <si>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</si>
  <si>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</si>
  <si>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</si>
  <si>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</si>
  <si>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</si>
  <si>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</si>
  <si>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</si>
  <si>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</si>
  <si>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</si>
  <si>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</si>
  <si>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</si>
  <si>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</si>
  <si>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</si>
  <si>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</si>
  <si>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</si>
  <si>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</si>
  <si>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</si>
  <si>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</si>
  <si>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</si>
  <si>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</si>
  <si>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</si>
  <si>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</si>
  <si>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</si>
  <si>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</si>
  <si>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</si>
  <si>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</si>
  <si>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</si>
  <si>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</si>
  <si>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</si>
  <si>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</si>
  <si>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</si>
  <si>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</si>
  <si>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</si>
  <si>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</si>
  <si>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</si>
  <si>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</si>
  <si>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</si>
  <si>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</si>
  <si>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</si>
  <si>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</si>
  <si>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</si>
  <si>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</si>
  <si>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</si>
  <si>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</si>
  <si>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</si>
  <si>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</si>
  <si>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</si>
  <si>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</si>
  <si>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</si>
  <si>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</si>
  <si>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</si>
  <si>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</si>
  <si>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</si>
  <si>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</si>
  <si>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</si>
  <si>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</si>
  <si>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</si>
  <si>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</si>
  <si>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</si>
  <si>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</si>
  <si>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</si>
  <si>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</si>
  <si>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</si>
  <si>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</si>
  <si>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</si>
  <si>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</si>
  <si>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</si>
  <si>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</si>
  <si>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</si>
  <si>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</si>
  <si>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</si>
  <si>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</si>
  <si>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</si>
  <si>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</si>
  <si>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</si>
  <si>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</si>
  <si>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</si>
  <si>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</si>
  <si>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</si>
  <si>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</si>
  <si>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</si>
  <si>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</si>
  <si>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</si>
  <si>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</si>
  <si>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</si>
  <si>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</si>
  <si>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</si>
  <si>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</si>
  <si>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</si>
  <si>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</si>
  <si>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</si>
  <si>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</si>
  <si>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</si>
  <si>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</si>
  <si>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</si>
  <si>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</si>
  <si>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</si>
  <si>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</si>
  <si>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</si>
  <si>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</si>
  <si>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</si>
  <si>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</si>
  <si>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</si>
  <si>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</si>
  <si>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</si>
  <si>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</si>
  <si>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</si>
  <si>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</si>
  <si>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</si>
  <si>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</si>
  <si>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</si>
  <si>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</si>
  <si>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</si>
  <si>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</si>
  <si>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</si>
  <si>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</si>
  <si>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</si>
  <si>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</si>
  <si>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</si>
  <si>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</si>
  <si>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</si>
  <si>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</si>
  <si>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</si>
  <si>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</si>
  <si>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</si>
  <si>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</si>
  <si>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</si>
  <si>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</si>
  <si>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</si>
  <si>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</si>
  <si>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</si>
  <si>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</si>
  <si>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</si>
  <si>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</si>
  <si>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</si>
  <si>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</si>
  <si>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</si>
  <si>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</si>
  <si>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</si>
  <si>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</si>
  <si>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</si>
  <si>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</si>
  <si>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</si>
  <si>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</si>
  <si>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</si>
  <si>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</si>
  <si>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</si>
  <si>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</si>
  <si>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</si>
  <si>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</si>
  <si>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</si>
  <si>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</si>
  <si>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</si>
  <si>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</si>
  <si>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</si>
  <si>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</si>
  <si>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</si>
  <si>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</si>
  <si>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</si>
  <si>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</si>
  <si>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</si>
  <si>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</si>
  <si>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</si>
  <si>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</si>
  <si>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</si>
  <si>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</si>
  <si>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</si>
  <si>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</si>
  <si>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</si>
  <si>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</si>
  <si>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</si>
  <si>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</si>
  <si>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</si>
  <si>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</si>
  <si>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</si>
  <si>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</si>
  <si>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</si>
  <si>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</si>
  <si>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</si>
  <si>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</si>
  <si>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</si>
  <si>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</si>
  <si>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</si>
  <si>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</si>
  <si>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</si>
  <si>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</si>
  <si>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</si>
  <si>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</si>
  <si>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</si>
  <si>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</si>
  <si>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</si>
  <si>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</si>
  <si>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</si>
  <si>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</si>
  <si>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</si>
  <si>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</si>
  <si>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</si>
  <si>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</si>
  <si>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</si>
  <si>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</si>
  <si>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</si>
  <si>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</si>
  <si>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</si>
  <si>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</si>
  <si>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</si>
  <si>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</si>
  <si>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</si>
  <si>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</si>
  <si>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</si>
  <si>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</si>
  <si>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</si>
  <si>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</si>
  <si>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</si>
  <si>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</si>
  <si>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</si>
  <si>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</si>
  <si>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</si>
  <si>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</si>
  <si>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</si>
  <si>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</si>
  <si>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</si>
  <si>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</si>
  <si>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</si>
  <si>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</si>
  <si>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</si>
  <si>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</si>
  <si>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</si>
  <si>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</si>
  <si>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</si>
  <si>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</si>
  <si>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</si>
  <si>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</si>
  <si>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</si>
  <si>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</si>
  <si>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</si>
  <si>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</si>
  <si>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</si>
  <si>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</si>
  <si>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</si>
  <si>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</si>
  <si>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</si>
  <si>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</si>
  <si>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</si>
  <si>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</si>
  <si>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</si>
  <si>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</si>
  <si>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</si>
  <si>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</si>
  <si>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</si>
  <si>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</si>
  <si>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</si>
  <si>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</si>
  <si>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</si>
  <si>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</si>
  <si>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</si>
  <si>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</si>
  <si>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</si>
  <si>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</si>
  <si>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</si>
  <si>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</si>
  <si>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</si>
  <si>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</si>
  <si>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</si>
  <si>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</si>
  <si>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</si>
  <si>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</si>
  <si>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</si>
  <si>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</si>
  <si>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</si>
  <si>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</si>
  <si>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</si>
  <si>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</si>
  <si>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</si>
  <si>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</si>
  <si>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</si>
  <si>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</si>
  <si>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</si>
  <si>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</si>
  <si>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</si>
  <si>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</si>
  <si>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</si>
  <si>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</si>
  <si>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</si>
  <si>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</si>
  <si>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</si>
  <si>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</si>
  <si>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</si>
  <si>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</si>
  <si>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</si>
  <si>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</si>
  <si>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</si>
  <si>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</si>
  <si>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</si>
  <si>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</si>
  <si>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</si>
  <si>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</si>
  <si>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</si>
  <si>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</si>
  <si>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</si>
  <si>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</si>
  <si>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</si>
  <si>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</si>
  <si>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</si>
  <si>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</si>
  <si>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</si>
  <si>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</si>
  <si>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</si>
  <si>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</si>
  <si>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</si>
  <si>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</si>
  <si>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</si>
  <si>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</si>
  <si>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</si>
  <si>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</si>
  <si>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</si>
  <si>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</si>
  <si>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</si>
  <si>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</si>
  <si>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</si>
  <si>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</si>
  <si>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</si>
  <si>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</si>
  <si>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</si>
  <si>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</si>
  <si>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</si>
  <si>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</si>
  <si>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</si>
  <si>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</si>
  <si>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</si>
  <si>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</si>
  <si>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</si>
  <si>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</si>
  <si>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</si>
  <si>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</si>
  <si>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</si>
  <si>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</si>
  <si>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</si>
  <si>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</si>
  <si>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</si>
  <si>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</si>
  <si>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</si>
  <si>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</si>
  <si>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</si>
  <si>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</si>
  <si>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</si>
  <si>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</si>
  <si>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</si>
  <si>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</si>
  <si>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</si>
  <si>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</si>
  <si>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</si>
  <si>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</si>
  <si>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</si>
  <si>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</si>
  <si>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</si>
  <si>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</si>
  <si>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</si>
  <si>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</si>
  <si>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</si>
  <si>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</si>
  <si>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</si>
  <si>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</si>
  <si>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</si>
  <si>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</si>
  <si>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</si>
  <si>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</si>
  <si>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</si>
  <si>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</si>
  <si>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</si>
  <si>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</si>
  <si>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</si>
  <si>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</si>
  <si>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</si>
  <si>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</si>
  <si>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</si>
  <si>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</si>
  <si>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</si>
  <si>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</si>
  <si>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</si>
  <si>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</si>
  <si>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</si>
  <si>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</si>
  <si>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</si>
  <si>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</si>
  <si>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</si>
  <si>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</si>
  <si>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</si>
  <si>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</si>
  <si>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</si>
  <si>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</si>
  <si>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</si>
  <si>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</si>
  <si>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</si>
  <si>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</si>
  <si>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</si>
  <si>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</si>
  <si>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</si>
  <si>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</si>
  <si>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</si>
  <si>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</si>
  <si>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</si>
  <si>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</si>
  <si>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</si>
  <si>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</si>
  <si>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</si>
  <si>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</si>
  <si>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</si>
  <si>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</si>
  <si>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</si>
  <si>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</si>
  <si>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</si>
  <si>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</si>
  <si>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</si>
  <si>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</si>
  <si>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</si>
  <si>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</si>
  <si>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</si>
  <si>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</si>
  <si>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</si>
  <si>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</si>
  <si>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</si>
  <si>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</si>
  <si>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</si>
  <si>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</si>
  <si>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</si>
  <si>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</si>
  <si>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</si>
  <si>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</si>
  <si>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</si>
  <si>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</si>
  <si>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</si>
  <si>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</si>
  <si>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</si>
  <si>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</si>
  <si>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</si>
  <si>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</si>
  <si>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</si>
  <si>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</si>
  <si>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</si>
  <si>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</si>
  <si>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</si>
  <si>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</si>
  <si>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</si>
  <si>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</si>
  <si>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</si>
  <si>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</si>
  <si>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</si>
  <si>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</si>
  <si>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</si>
  <si>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</si>
  <si>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</si>
  <si>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</si>
  <si>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</si>
  <si>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</si>
  <si>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</si>
  <si>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</si>
  <si>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</si>
  <si>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</si>
  <si>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</si>
  <si>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</si>
  <si>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</si>
  <si>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</si>
  <si>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</si>
  <si>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</si>
  <si>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</si>
  <si>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</si>
  <si>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</si>
  <si>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</si>
  <si>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</si>
  <si>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</si>
  <si>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</si>
  <si>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</si>
  <si>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</si>
  <si>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</si>
  <si>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</si>
  <si>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</si>
  <si>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</si>
  <si>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</si>
  <si>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</si>
  <si>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</si>
  <si>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</si>
  <si>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</si>
  <si>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</si>
  <si>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</si>
  <si>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</si>
  <si>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</si>
  <si>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</si>
  <si>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</si>
  <si>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</si>
  <si>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</si>
  <si>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</si>
  <si>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</si>
  <si>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</si>
  <si>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</si>
  <si>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</si>
  <si>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</si>
  <si>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</si>
  <si>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</si>
  <si>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</si>
  <si>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</si>
  <si>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</si>
  <si>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</si>
  <si>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</si>
  <si>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</si>
  <si>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</si>
  <si>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</si>
  <si>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</si>
  <si>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</si>
  <si>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</si>
  <si>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</si>
  <si>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</si>
  <si>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</si>
  <si>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</si>
  <si>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</si>
  <si>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</si>
  <si>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</si>
  <si>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</si>
  <si>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</si>
  <si>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</si>
  <si>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</si>
  <si>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</si>
  <si>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</si>
  <si>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</si>
  <si>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</si>
  <si>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</si>
  <si>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</si>
  <si>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</si>
  <si>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</si>
  <si>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</si>
  <si>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</si>
  <si>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</si>
  <si>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</si>
  <si>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</si>
  <si>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</si>
  <si>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</si>
  <si>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</si>
  <si>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</si>
  <si>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</si>
  <si>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</si>
  <si>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</si>
  <si>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</si>
  <si>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</si>
  <si>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</si>
  <si>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</si>
  <si>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</si>
  <si>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</si>
  <si>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</si>
  <si>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</si>
  <si>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</si>
  <si>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</si>
  <si>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</si>
  <si>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</si>
  <si>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</si>
  <si>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</si>
  <si>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</si>
  <si>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</si>
  <si>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</si>
  <si>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</si>
  <si>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</si>
  <si>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</si>
  <si>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</si>
  <si>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</si>
  <si>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</si>
  <si>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</si>
  <si>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</si>
  <si>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</si>
  <si>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</si>
  <si>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</si>
  <si>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</si>
  <si>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</si>
  <si>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</si>
  <si>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</si>
  <si>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</si>
  <si>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</si>
  <si>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</si>
  <si>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</si>
  <si>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</si>
  <si>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</si>
  <si>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</si>
  <si>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</si>
  <si>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</si>
  <si>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</si>
  <si>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</si>
  <si>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</si>
  <si>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</si>
  <si>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</si>
  <si>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</si>
  <si>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</si>
  <si>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</si>
  <si>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</si>
  <si>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</si>
  <si>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</si>
  <si>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</si>
  <si>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</si>
  <si>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</si>
  <si>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</si>
  <si>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</si>
  <si>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</si>
  <si>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</si>
  <si>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</si>
  <si>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</si>
  <si>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</si>
  <si>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</si>
  <si>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</si>
  <si>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</si>
  <si>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</si>
  <si>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</si>
  <si>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</si>
  <si>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</si>
  <si>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</si>
  <si>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</si>
  <si>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</si>
  <si>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</si>
  <si>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</si>
  <si>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</si>
  <si>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</si>
  <si>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</si>
  <si>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</si>
  <si>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</si>
  <si>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</si>
  <si>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</si>
  <si>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</si>
  <si>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</si>
  <si>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</si>
  <si>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</si>
  <si>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</si>
  <si>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</si>
  <si>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</si>
  <si>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</si>
  <si>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</si>
  <si>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</si>
  <si>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</si>
  <si>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</si>
  <si>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</si>
  <si>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</si>
  <si>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</si>
  <si>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</si>
  <si>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</si>
  <si>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</si>
  <si>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</si>
  <si>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</si>
  <si>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</si>
  <si>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</si>
  <si>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</si>
  <si>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</si>
  <si>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</si>
  <si>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</si>
  <si>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</si>
  <si>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</si>
  <si>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</si>
  <si>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</si>
  <si>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</si>
  <si>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</si>
  <si>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</si>
  <si>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</si>
  <si>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</si>
  <si>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</si>
  <si>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</si>
  <si>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</si>
  <si>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</si>
  <si>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</si>
  <si>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</si>
  <si>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</si>
  <si>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</si>
  <si>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</si>
  <si>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</si>
  <si>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</si>
  <si>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</si>
  <si>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</si>
  <si>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</si>
  <si>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</si>
  <si>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</si>
  <si>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</si>
  <si>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</si>
  <si>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</si>
  <si>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</si>
  <si>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</si>
  <si>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</si>
  <si>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</si>
  <si>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</si>
  <si>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</si>
  <si>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</si>
  <si>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</si>
  <si>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</si>
  <si>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</si>
  <si>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</si>
  <si>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</si>
  <si>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</si>
  <si>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</si>
  <si>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</si>
  <si>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</si>
  <si>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</si>
  <si>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</si>
  <si>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</si>
  <si>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</si>
  <si>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</si>
  <si>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</si>
  <si>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</si>
  <si>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</si>
  <si>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</si>
  <si>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</si>
  <si>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</si>
  <si>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</si>
  <si>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</si>
  <si>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</si>
  <si>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</si>
  <si>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</si>
  <si>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</si>
  <si>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</si>
  <si>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</si>
  <si>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</si>
  <si>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</si>
  <si>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</si>
  <si>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</si>
  <si>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</si>
  <si>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</si>
  <si>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</si>
  <si>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</si>
  <si>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</si>
  <si>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</si>
  <si>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</si>
  <si>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</si>
  <si>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</si>
  <si>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</si>
  <si>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</si>
  <si>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</si>
  <si>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</si>
  <si>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</si>
  <si>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</si>
  <si>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</si>
  <si>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</si>
  <si>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</si>
  <si>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</si>
  <si>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</si>
  <si>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</si>
  <si>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</si>
  <si>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</si>
  <si>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</si>
  <si>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</si>
  <si>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</si>
  <si>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</si>
  <si>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</si>
  <si>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</si>
  <si>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</si>
  <si>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</si>
  <si>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</si>
  <si>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</si>
  <si>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</si>
  <si>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</si>
  <si>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</si>
  <si>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</si>
  <si>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</si>
  <si>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</si>
  <si>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</si>
  <si>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</si>
  <si>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</si>
  <si>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</si>
  <si>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</si>
  <si>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</si>
  <si>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</si>
  <si>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</si>
  <si>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</si>
  <si>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</si>
  <si>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</si>
  <si>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</si>
  <si>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</si>
  <si>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</si>
  <si>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</si>
  <si>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</si>
  <si>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</si>
  <si>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</si>
  <si>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</si>
  <si>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</si>
  <si>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</si>
  <si>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</si>
  <si>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</si>
  <si>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</si>
  <si>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</si>
  <si>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</si>
  <si>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</si>
  <si>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</si>
  <si>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</si>
  <si>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</si>
  <si>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</si>
  <si>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</si>
  <si>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</si>
  <si>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</si>
  <si>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</si>
  <si>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</si>
  <si>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</si>
  <si>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</si>
  <si>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</si>
  <si>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</si>
  <si>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</si>
  <si>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</si>
  <si>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</si>
  <si>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</si>
  <si>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</si>
  <si>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</si>
  <si>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</si>
  <si>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</si>
  <si>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</si>
  <si>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</si>
  <si>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</si>
  <si>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</si>
  <si>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</si>
  <si>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</si>
  <si>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</si>
  <si>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</si>
  <si>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</si>
  <si>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</si>
  <si>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</si>
  <si>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</si>
  <si>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</si>
  <si>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</si>
  <si>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</si>
  <si>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</si>
  <si>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</si>
  <si>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</si>
  <si>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</si>
  <si>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</si>
  <si>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</si>
  <si>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</si>
  <si>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</si>
  <si>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</si>
  <si>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</si>
  <si>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</si>
  <si>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</si>
  <si>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</si>
  <si>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</si>
  <si>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</si>
  <si>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</si>
  <si>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</si>
  <si>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</si>
  <si>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</si>
  <si>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</si>
  <si>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</si>
  <si>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</si>
  <si>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</si>
  <si>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</si>
  <si>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</si>
  <si>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</si>
  <si>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</si>
  <si>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</si>
  <si>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</si>
  <si>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</si>
  <si>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</si>
  <si>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</si>
  <si>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</si>
  <si>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</si>
  <si>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</si>
  <si>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</si>
  <si>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</si>
  <si>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</si>
  <si>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</si>
  <si>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</si>
  <si>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</si>
  <si>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</si>
  <si>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</si>
  <si>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</si>
  <si>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</si>
  <si>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</si>
  <si>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</si>
  <si>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</si>
  <si>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</si>
  <si>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</si>
  <si>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</si>
  <si>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</si>
  <si>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</si>
  <si>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</si>
  <si>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</si>
  <si>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</si>
  <si>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</si>
  <si>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</si>
  <si>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</si>
  <si>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</si>
  <si>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</si>
  <si>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</si>
  <si>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</si>
  <si>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</si>
  <si>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</si>
  <si>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</si>
  <si>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</si>
  <si>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</si>
  <si>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</si>
  <si>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</si>
  <si>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</si>
  <si>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</si>
  <si>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</si>
  <si>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</si>
  <si>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</si>
  <si>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</si>
  <si>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</si>
  <si>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</si>
  <si>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</si>
  <si>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</si>
  <si>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</si>
  <si>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</si>
  <si>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</si>
  <si>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</si>
  <si>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</si>
  <si>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</si>
  <si>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</si>
  <si>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</si>
  <si>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</si>
  <si>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</si>
  <si>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</si>
  <si>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</si>
  <si>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</si>
  <si>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</si>
  <si>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</si>
  <si>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</si>
  <si>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</si>
  <si>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</si>
  <si>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</si>
  <si>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</si>
  <si>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</si>
  <si>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</si>
  <si>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</si>
  <si>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</si>
  <si>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</si>
  <si>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</si>
  <si>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</si>
  <si>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</si>
  <si>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</si>
  <si>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</si>
  <si>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</si>
  <si>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</si>
  <si>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</si>
  <si>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</si>
  <si>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</si>
  <si>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</si>
  <si>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</si>
  <si>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</si>
  <si>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</si>
  <si>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</si>
  <si>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</si>
  <si>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</si>
  <si>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</si>
  <si>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</si>
  <si>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</si>
  <si>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</si>
  <si>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</si>
  <si>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</si>
  <si>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</si>
  <si>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</si>
  <si>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</si>
  <si>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</si>
  <si>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</si>
  <si>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</si>
  <si>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</si>
  <si>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</si>
  <si>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</si>
  <si>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</si>
  <si>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</si>
  <si>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</si>
  <si>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</si>
  <si>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</si>
  <si>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</si>
  <si>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</si>
  <si>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</si>
  <si>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</si>
  <si>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</si>
  <si>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</si>
  <si>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</si>
  <si>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</si>
  <si>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</si>
  <si>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</si>
  <si>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</si>
  <si>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</si>
  <si>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</si>
  <si>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</si>
  <si>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</si>
  <si>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</si>
  <si>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</si>
  <si>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</si>
  <si>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</si>
  <si>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</si>
  <si>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</si>
  <si>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</si>
  <si>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</si>
  <si>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</si>
  <si>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</si>
  <si>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</si>
  <si>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</si>
  <si>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</si>
  <si>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</si>
  <si>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</si>
  <si>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</si>
  <si>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</si>
  <si>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</si>
  <si>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</si>
  <si>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</si>
  <si>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</si>
  <si>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</si>
  <si>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</si>
  <si>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</si>
  <si>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</si>
  <si>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</si>
  <si>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</si>
  <si>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</si>
  <si>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</si>
  <si>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</si>
  <si>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</si>
  <si>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</si>
  <si>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</si>
  <si>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</si>
  <si>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</si>
  <si>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</si>
  <si>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</si>
  <si>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</si>
  <si>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</si>
  <si>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</si>
  <si>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</si>
  <si>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</si>
  <si>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</si>
  <si>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</si>
  <si>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</si>
  <si>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</si>
  <si>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</si>
  <si>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</si>
  <si>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</si>
  <si>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</si>
  <si>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</si>
  <si>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</si>
  <si>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</si>
  <si>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</si>
  <si>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</si>
  <si>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</si>
  <si>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</si>
  <si>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</si>
  <si>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</si>
  <si>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</si>
  <si>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</si>
  <si>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</si>
  <si>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</si>
  <si>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</si>
  <si>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</si>
  <si>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</si>
  <si>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</si>
  <si>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</si>
  <si>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</si>
  <si>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</si>
  <si>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</si>
  <si>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</si>
  <si>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</si>
  <si>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</si>
  <si>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</si>
  <si>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</si>
  <si>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</si>
  <si>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</si>
  <si>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</si>
  <si>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</si>
  <si>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</si>
  <si>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</si>
  <si>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</si>
  <si>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</si>
  <si>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</si>
  <si>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</si>
  <si>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</si>
  <si>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</si>
  <si>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</si>
  <si>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</si>
  <si>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</si>
  <si>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</si>
  <si>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</si>
  <si>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</si>
  <si>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</si>
  <si>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</si>
  <si>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</si>
  <si>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</si>
  <si>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</si>
  <si>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</si>
  <si>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</si>
  <si>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</si>
  <si>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</si>
  <si>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</si>
  <si>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</si>
  <si>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</si>
  <si>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</si>
  <si>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</si>
  <si>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</si>
  <si>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</si>
  <si>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</si>
  <si>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</si>
  <si>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</si>
  <si>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</si>
  <si>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</si>
  <si>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</si>
  <si>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</si>
  <si>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</si>
  <si>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</si>
  <si>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</si>
  <si>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</si>
  <si>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</si>
  <si>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</si>
  <si>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</si>
  <si>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</si>
  <si>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</si>
  <si>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</si>
  <si>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</si>
  <si>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</si>
  <si>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</si>
  <si>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</si>
  <si>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</si>
  <si>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</si>
  <si>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</si>
  <si>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</si>
  <si>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</si>
  <si>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</si>
  <si>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</si>
  <si>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</si>
  <si>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</si>
  <si>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</si>
  <si>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</si>
  <si>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</si>
  <si>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</si>
  <si>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</si>
  <si>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</si>
  <si>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</si>
  <si>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</si>
  <si>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</si>
  <si>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</si>
  <si>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</si>
  <si>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</si>
  <si>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</si>
  <si>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</si>
  <si>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</si>
  <si>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</si>
  <si>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</si>
  <si>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</si>
  <si>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</si>
  <si>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</si>
  <si>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</si>
  <si>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</si>
  <si>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</si>
  <si>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</si>
  <si>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</si>
  <si>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</si>
  <si>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</si>
  <si>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</si>
  <si>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</si>
  <si>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</si>
  <si>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</si>
  <si>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</si>
  <si>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</si>
  <si>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</si>
  <si>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</si>
  <si>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</si>
  <si>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</si>
  <si>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</si>
  <si>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</si>
  <si>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</si>
  <si>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</si>
  <si>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</si>
  <si>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</si>
  <si>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</si>
  <si>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</si>
  <si>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</si>
  <si>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</si>
  <si>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</si>
  <si>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</si>
  <si>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</si>
  <si>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</si>
  <si>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</si>
  <si>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</si>
  <si>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</si>
  <si>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</si>
  <si>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</si>
  <si>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</si>
  <si>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</si>
  <si>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</si>
  <si>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</si>
  <si>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</si>
  <si>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</si>
  <si>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</si>
  <si>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</si>
  <si>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</si>
  <si>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</si>
  <si>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</si>
  <si>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</si>
  <si>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</si>
  <si>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</si>
  <si>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</si>
  <si>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</si>
  <si>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</si>
  <si>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</si>
  <si>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</si>
  <si>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</si>
  <si>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</si>
  <si>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</si>
  <si>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</si>
  <si>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</si>
  <si>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</si>
  <si>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</si>
  <si>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</si>
  <si>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</si>
  <si>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</si>
  <si>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</si>
  <si>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</si>
  <si>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</si>
  <si>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</si>
  <si>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</si>
  <si>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</si>
  <si>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</si>
  <si>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</si>
  <si>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</si>
  <si>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</si>
  <si>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</si>
  <si>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</si>
  <si>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</si>
  <si>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</si>
  <si>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</si>
  <si>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</si>
  <si>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</si>
  <si>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</si>
  <si>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</si>
  <si>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</si>
  <si>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</si>
  <si>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</si>
  <si>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</si>
  <si>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</si>
  <si>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</si>
  <si>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</si>
  <si>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</si>
  <si>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</si>
  <si>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</si>
  <si>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</si>
  <si>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</si>
  <si>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</si>
  <si>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</si>
  <si>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</si>
  <si>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</si>
  <si>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</si>
  <si>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</si>
  <si>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</si>
  <si>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</si>
  <si>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</si>
  <si>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</si>
  <si>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</si>
  <si>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</si>
  <si>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</si>
  <si>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</si>
  <si>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</si>
  <si>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</si>
  <si>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</si>
  <si>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</si>
  <si>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</si>
  <si>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</si>
  <si>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</si>
  <si>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</si>
  <si>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</si>
  <si>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</si>
  <si>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</si>
  <si>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</si>
  <si>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</si>
  <si>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</si>
  <si>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</si>
  <si>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</si>
  <si>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</si>
  <si>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</si>
  <si>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</si>
  <si>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</si>
  <si>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</si>
  <si>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</si>
  <si>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</si>
  <si>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</si>
  <si>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</si>
  <si>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</si>
  <si>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</si>
  <si>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</si>
  <si>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</si>
  <si>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</si>
  <si>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</si>
  <si>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</si>
  <si>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</si>
  <si>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</si>
  <si>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</si>
  <si>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</si>
  <si>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</si>
  <si>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</si>
  <si>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</si>
  <si>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</si>
  <si>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</si>
  <si>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</si>
  <si>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</si>
  <si>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</si>
  <si>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</si>
  <si>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</si>
  <si>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</si>
  <si>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</si>
  <si>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</si>
  <si>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</si>
  <si>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</si>
  <si>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</si>
  <si>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</si>
  <si>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</si>
  <si>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</si>
  <si>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</si>
  <si>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</si>
  <si>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</si>
  <si>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</si>
  <si>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</si>
  <si>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</si>
  <si>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</si>
  <si>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</si>
  <si>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</si>
  <si>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</si>
  <si>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</si>
  <si>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</si>
  <si>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</si>
  <si>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</si>
  <si>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</si>
  <si>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</si>
  <si>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</si>
  <si>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</si>
  <si>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</si>
  <si>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</si>
  <si>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</si>
  <si>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</si>
  <si>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</si>
  <si>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</si>
  <si>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</si>
  <si>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</si>
  <si>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</si>
  <si>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</si>
  <si>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</si>
  <si>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</si>
  <si>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</si>
  <si>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</si>
  <si>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</si>
  <si>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</si>
  <si>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</si>
  <si>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</si>
  <si>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</si>
  <si>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</si>
  <si>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</si>
  <si>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</si>
  <si>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</si>
  <si>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</si>
  <si>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</si>
  <si>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</si>
  <si>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</si>
  <si>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</si>
  <si>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</si>
  <si>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</si>
  <si>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</si>
  <si>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</si>
  <si>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</si>
  <si>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</si>
  <si>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</si>
  <si>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</si>
  <si>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</si>
  <si>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</si>
  <si>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</si>
  <si>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</si>
  <si>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</si>
  <si>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</si>
  <si>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</si>
  <si>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</si>
  <si>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</si>
  <si>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</si>
  <si>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</si>
  <si>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</si>
  <si>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</si>
  <si>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</si>
  <si>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</si>
  <si>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</si>
  <si>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</si>
  <si>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</si>
  <si>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</si>
  <si>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</si>
  <si>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</si>
  <si>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</si>
  <si>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</si>
  <si>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</si>
  <si>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</si>
  <si>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</si>
  <si>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</si>
  <si>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</si>
  <si>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</si>
  <si>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</si>
  <si>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</si>
  <si>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</si>
  <si>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</si>
  <si>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</si>
  <si>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</si>
  <si>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</si>
  <si>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</si>
  <si>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</si>
  <si>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</si>
  <si>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</si>
  <si>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</si>
  <si>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</si>
  <si>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</si>
  <si>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</si>
  <si>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</si>
  <si>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</si>
  <si>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</si>
  <si>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</si>
  <si>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</si>
  <si>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</si>
  <si>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</si>
  <si>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</si>
  <si>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</si>
  <si>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</si>
  <si>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</si>
  <si>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</si>
  <si>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</si>
  <si>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</si>
  <si>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</si>
  <si>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</si>
  <si>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</si>
  <si>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</si>
  <si>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</si>
  <si>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</si>
  <si>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</si>
  <si>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</si>
  <si>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</si>
  <si>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</si>
  <si>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</si>
  <si>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</si>
  <si>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</si>
  <si>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</si>
  <si>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</si>
  <si>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</si>
  <si>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</si>
  <si>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</si>
  <si>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</si>
  <si>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</si>
  <si>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</si>
  <si>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</si>
  <si>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</si>
  <si>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</si>
  <si>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</si>
  <si>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</si>
  <si>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</si>
  <si>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</si>
  <si>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</si>
  <si>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</si>
  <si>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</si>
  <si>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</si>
  <si>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</si>
  <si>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</si>
  <si>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</si>
  <si>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</si>
  <si>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</si>
  <si>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</si>
  <si>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</si>
  <si>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</si>
  <si>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</si>
  <si>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</si>
  <si>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</si>
  <si>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</si>
  <si>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</si>
  <si>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</si>
  <si>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</si>
  <si>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</si>
  <si>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</si>
  <si>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</si>
  <si>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</si>
  <si>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</si>
  <si>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</si>
  <si>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</si>
  <si>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</si>
  <si>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</si>
  <si>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</si>
  <si>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</si>
  <si>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</si>
  <si>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</si>
  <si>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</si>
  <si>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</si>
  <si>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</si>
  <si>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</si>
  <si>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</si>
  <si>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</si>
  <si>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</si>
  <si>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</si>
  <si>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</si>
  <si>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</si>
  <si>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</si>
  <si>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</si>
  <si>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</si>
  <si>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</si>
  <si>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</si>
  <si>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</si>
  <si>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</si>
  <si>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</si>
  <si>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</si>
  <si>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</si>
  <si>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</si>
  <si>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</si>
  <si>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</si>
  <si>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</si>
  <si>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</si>
  <si>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</si>
  <si>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</si>
  <si>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</si>
  <si>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</si>
  <si>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</si>
  <si>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</si>
  <si>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</si>
  <si>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</si>
  <si>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</si>
  <si>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</si>
  <si>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</si>
  <si>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</si>
  <si>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</si>
  <si>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</si>
  <si>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</si>
  <si>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</si>
  <si>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</si>
  <si>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</si>
  <si>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</si>
  <si>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</si>
  <si>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</si>
  <si>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</si>
  <si>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</si>
  <si>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</si>
  <si>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</si>
  <si>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</si>
  <si>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</si>
  <si>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</si>
  <si>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</si>
  <si>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</si>
  <si>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</si>
  <si>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</si>
  <si>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</si>
  <si>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</si>
  <si>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</si>
  <si>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</si>
  <si>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</si>
  <si>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</si>
  <si>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</si>
  <si>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</si>
  <si>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</si>
  <si>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</si>
  <si>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</si>
  <si>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</si>
  <si>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</si>
  <si>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</si>
  <si>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</si>
  <si>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</si>
  <si>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</si>
  <si>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</si>
  <si>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</si>
  <si>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</si>
  <si>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</si>
  <si>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</si>
  <si>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</si>
  <si>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</si>
  <si>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</si>
  <si>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</si>
  <si>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</si>
  <si>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</si>
  <si>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</si>
  <si>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</si>
  <si>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</si>
  <si>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</si>
  <si>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</si>
  <si>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</si>
  <si>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</si>
  <si>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</si>
  <si>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</si>
  <si>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</si>
  <si>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</si>
  <si>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</si>
  <si>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</si>
  <si>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</si>
  <si>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</si>
  <si>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</si>
  <si>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</si>
  <si>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</si>
  <si>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</si>
  <si>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</si>
  <si>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</si>
  <si>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</si>
  <si>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</si>
  <si>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</si>
  <si>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</si>
  <si>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</si>
  <si>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</si>
  <si>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</si>
  <si>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</si>
  <si>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</si>
  <si>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</si>
  <si>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</si>
  <si>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</si>
  <si>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</si>
  <si>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</si>
  <si>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</si>
  <si>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</si>
  <si>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</si>
  <si>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</si>
  <si>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</si>
  <si>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</si>
  <si>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</si>
  <si>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</si>
  <si>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</si>
  <si>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</si>
  <si>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</si>
  <si>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</si>
  <si>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</si>
  <si>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</si>
  <si>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</si>
  <si>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</si>
  <si>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</si>
  <si>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</si>
  <si>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</si>
  <si>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</si>
  <si>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</si>
  <si>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</si>
  <si>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</si>
  <si>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</si>
  <si>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</si>
  <si>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</si>
  <si>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</si>
  <si>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</si>
  <si>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</si>
  <si>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</si>
  <si>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</si>
  <si>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</si>
  <si>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</si>
  <si>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</si>
  <si>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</si>
  <si>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</si>
  <si>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</si>
  <si>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</si>
  <si>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</si>
  <si>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</si>
  <si>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</si>
  <si>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</si>
  <si>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</si>
  <si>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</si>
  <si>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</si>
  <si>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</si>
  <si>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</si>
  <si>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</si>
  <si>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</si>
  <si>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</si>
  <si>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</si>
  <si>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</si>
  <si>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</si>
  <si>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</si>
  <si>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</si>
  <si>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</si>
  <si>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</si>
  <si>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</si>
  <si>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</si>
  <si>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</si>
  <si>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</si>
  <si>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</si>
  <si>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</si>
  <si>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</si>
  <si>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</si>
  <si>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</si>
  <si>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</si>
  <si>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</si>
  <si>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</si>
  <si>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</si>
  <si>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</si>
  <si>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</si>
  <si>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</si>
  <si>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</si>
  <si>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</si>
  <si>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</si>
  <si>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</si>
  <si>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</si>
  <si>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</si>
  <si>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</si>
  <si>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</si>
  <si>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</si>
  <si>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</si>
  <si>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</si>
  <si>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</si>
  <si>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</si>
  <si>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</si>
  <si>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</si>
  <si>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</si>
  <si>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</si>
  <si>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</si>
  <si>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</si>
  <si>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</si>
  <si>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</si>
  <si>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</si>
  <si>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</si>
  <si>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</si>
  <si>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</si>
  <si>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</si>
  <si>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</si>
  <si>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</si>
  <si>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</si>
  <si>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</si>
  <si>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</si>
  <si>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</si>
  <si>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</si>
  <si>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</si>
  <si>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</si>
  <si>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</si>
  <si>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</si>
  <si>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</si>
  <si>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</si>
  <si>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</si>
  <si>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</si>
  <si>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</si>
  <si>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</si>
  <si>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</si>
  <si>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</si>
  <si>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</si>
  <si>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</si>
  <si>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</si>
  <si>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</si>
  <si>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</si>
  <si>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</si>
  <si>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</si>
  <si>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</si>
  <si>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</si>
  <si>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</si>
  <si>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</si>
  <si>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</si>
  <si>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</si>
  <si>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</si>
  <si>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</si>
  <si>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</si>
  <si>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</si>
  <si>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</si>
  <si>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</si>
  <si>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</si>
  <si>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</si>
  <si>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</si>
  <si>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</si>
  <si>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</si>
  <si>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</si>
  <si>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</si>
  <si>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</si>
  <si>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</si>
  <si>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</si>
  <si>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</si>
  <si>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</si>
  <si>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</si>
  <si>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</si>
  <si>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</si>
  <si>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</si>
  <si>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</si>
  <si>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</si>
  <si>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</si>
  <si>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</si>
  <si>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</si>
  <si>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</si>
  <si>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</si>
  <si>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</si>
  <si>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</si>
  <si>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</si>
  <si>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</si>
  <si>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</si>
  <si>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</si>
  <si>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</si>
  <si>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</si>
  <si>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</si>
  <si>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</si>
  <si>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</si>
  <si>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</si>
  <si>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</si>
  <si>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</si>
  <si>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</si>
  <si>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</si>
  <si>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</si>
  <si>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</si>
  <si>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</si>
  <si>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</si>
  <si>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</si>
  <si>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</si>
  <si>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</si>
  <si>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</si>
  <si>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</si>
  <si>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</si>
  <si>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</si>
  <si>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</si>
  <si>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</si>
  <si>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</si>
  <si>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</si>
  <si>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</si>
  <si>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</si>
  <si>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</si>
  <si>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</si>
  <si>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</si>
  <si>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</si>
  <si>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</si>
  <si>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</si>
  <si>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</si>
  <si>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</si>
  <si>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</si>
  <si>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</si>
  <si>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</si>
  <si>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</si>
  <si>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</si>
  <si>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</si>
  <si>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</si>
  <si>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</si>
  <si>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</si>
  <si>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</si>
  <si>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</si>
  <si>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</si>
  <si>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</si>
  <si>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</si>
  <si>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</si>
  <si>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</si>
  <si>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</si>
  <si>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</si>
  <si>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</si>
  <si>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</si>
  <si>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</si>
  <si>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</si>
  <si>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</si>
  <si>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</si>
  <si>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</si>
  <si>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</si>
  <si>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</si>
  <si>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</si>
  <si>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</si>
  <si>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</si>
  <si>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</si>
  <si>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</si>
  <si>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</si>
  <si>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</si>
  <si>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</si>
  <si>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</si>
  <si>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</si>
  <si>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</si>
  <si>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</si>
  <si>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</si>
  <si>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</si>
  <si>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</si>
  <si>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</si>
  <si>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</si>
  <si>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</si>
  <si>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</si>
  <si>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</si>
  <si>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</si>
  <si>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</si>
  <si>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</si>
  <si>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</si>
  <si>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</si>
  <si>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</si>
  <si>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</si>
  <si>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</si>
  <si>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</si>
  <si>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</si>
  <si>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</si>
  <si>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</si>
  <si>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</si>
  <si>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</si>
  <si>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</si>
  <si>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</si>
  <si>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</si>
  <si>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</si>
  <si>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</si>
  <si>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</si>
  <si>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</si>
  <si>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</si>
  <si>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</si>
  <si>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</si>
  <si>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</si>
  <si>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</si>
  <si>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</si>
  <si>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</si>
  <si>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</si>
  <si>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</si>
  <si>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</si>
  <si>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</si>
  <si>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</si>
  <si>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</si>
  <si>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</si>
  <si>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</si>
  <si>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</si>
  <si>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</si>
  <si>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</si>
  <si>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</si>
  <si>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</si>
  <si>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</si>
  <si>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</si>
  <si>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</si>
  <si>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</si>
  <si>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</si>
  <si>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</si>
  <si>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</si>
  <si>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</si>
  <si>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</si>
  <si>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</si>
  <si>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</si>
  <si>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</si>
  <si>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</si>
  <si>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</si>
  <si>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</si>
  <si>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</si>
  <si>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</si>
  <si>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</si>
  <si>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</si>
  <si>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</si>
  <si>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</si>
  <si>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</si>
  <si>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</si>
  <si>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</si>
  <si>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</si>
  <si>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</si>
  <si>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</si>
  <si>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</si>
  <si>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</si>
  <si>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</si>
  <si>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</si>
  <si>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</si>
  <si>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</si>
  <si>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</si>
  <si>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</si>
  <si>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</si>
  <si>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</si>
  <si>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</si>
  <si>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</si>
  <si>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</si>
  <si>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</si>
  <si>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</si>
  <si>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</si>
  <si>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</si>
  <si>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</si>
  <si>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</si>
  <si>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</si>
  <si>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</si>
  <si>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</si>
  <si>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</si>
  <si>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</si>
  <si>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</si>
  <si>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</si>
  <si>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</si>
  <si>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</si>
  <si>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</si>
  <si>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</si>
  <si>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</si>
  <si>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</si>
  <si>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</si>
  <si>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</si>
  <si>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</si>
  <si>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</si>
  <si>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</si>
  <si>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</si>
  <si>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</si>
  <si>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</si>
  <si>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</si>
  <si>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</si>
  <si>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</si>
  <si>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</si>
  <si>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</si>
  <si>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</si>
  <si>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</si>
  <si>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</si>
  <si>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</si>
  <si>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</si>
  <si>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</si>
  <si>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</si>
  <si>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</si>
  <si>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</si>
  <si>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</si>
  <si>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</si>
  <si>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</si>
  <si>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</si>
  <si>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</si>
  <si>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</si>
  <si>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</si>
  <si>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</si>
  <si>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</si>
  <si>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</si>
  <si>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</si>
  <si>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</si>
  <si>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</si>
  <si>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</si>
  <si>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</si>
  <si>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</si>
  <si>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</si>
  <si>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</si>
  <si>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</si>
  <si>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</si>
  <si>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</si>
  <si>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</si>
  <si>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</si>
  <si>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</si>
  <si>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</si>
  <si>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</si>
  <si>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</si>
  <si>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</si>
  <si>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</si>
  <si>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</si>
  <si>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</si>
  <si>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</si>
  <si>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</si>
  <si>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</si>
  <si>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</si>
  <si>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</si>
  <si>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</si>
  <si>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</si>
  <si>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</si>
  <si>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</si>
  <si>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</si>
  <si>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</si>
  <si>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</si>
  <si>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</si>
  <si>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</si>
  <si>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</si>
  <si>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</si>
  <si>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</si>
  <si>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</si>
  <si>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</si>
  <si>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</si>
  <si>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</si>
  <si>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</si>
  <si>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</si>
  <si>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</si>
  <si>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</si>
  <si>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</si>
  <si>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</si>
  <si>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</si>
  <si>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</si>
  <si>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</si>
  <si>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</si>
  <si>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</si>
  <si>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</si>
  <si>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</si>
  <si>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</si>
  <si>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</si>
  <si>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</si>
  <si>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</si>
  <si>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</si>
  <si>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</si>
  <si>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</si>
  <si>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</si>
  <si>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</si>
  <si>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</si>
  <si>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</si>
  <si>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</si>
  <si>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</si>
  <si>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</si>
  <si>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</si>
  <si>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</si>
  <si>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</si>
  <si>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</si>
  <si>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</si>
  <si>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</si>
  <si>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</si>
  <si>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</si>
  <si>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</si>
  <si>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</si>
  <si>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</si>
  <si>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</si>
  <si>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</si>
  <si>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</si>
  <si>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</si>
  <si>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</si>
  <si>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</si>
  <si>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</si>
  <si>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</si>
  <si>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</si>
  <si>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</si>
  <si>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</si>
  <si>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</si>
  <si>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</si>
  <si>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</si>
  <si>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</si>
  <si>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</si>
  <si>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</si>
  <si>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</si>
  <si>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</si>
  <si>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</si>
  <si>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</si>
  <si>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</si>
  <si>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</si>
  <si>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</si>
  <si>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</si>
  <si>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</si>
  <si>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</si>
  <si>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</si>
  <si>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</si>
  <si>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</si>
  <si>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</si>
  <si>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</si>
  <si>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</si>
  <si>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</si>
  <si>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</si>
  <si>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</si>
  <si>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</si>
  <si>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</si>
  <si>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</si>
  <si>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</si>
  <si>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</si>
  <si>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</si>
  <si>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</si>
  <si>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</si>
  <si>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</si>
  <si>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</si>
  <si>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</si>
  <si>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</si>
  <si>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</si>
  <si>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</si>
  <si>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</si>
  <si>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</si>
  <si>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</si>
  <si>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</si>
  <si>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</si>
  <si>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</si>
  <si>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</si>
  <si>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</si>
  <si>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</si>
  <si>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</si>
  <si>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</si>
  <si>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</si>
  <si>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</si>
  <si>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</si>
  <si>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</si>
  <si>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</si>
  <si>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</si>
  <si>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</si>
  <si>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</si>
  <si>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</si>
  <si>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</si>
  <si>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</si>
  <si>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</si>
  <si>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</si>
  <si>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</si>
  <si>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</si>
  <si>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</si>
  <si>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</si>
  <si>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</si>
  <si>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</si>
  <si>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</si>
  <si>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</si>
  <si>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</si>
  <si>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</si>
  <si>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</si>
  <si>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</si>
  <si>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</si>
  <si>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</si>
  <si>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</si>
  <si>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</si>
  <si>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</si>
  <si>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</si>
  <si>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</si>
  <si>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</si>
  <si>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</si>
  <si>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</si>
  <si>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</si>
  <si>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</si>
  <si>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</si>
  <si>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</si>
  <si>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</si>
  <si>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</si>
  <si>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</si>
  <si>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</si>
  <si>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</si>
  <si>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</si>
  <si>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</si>
  <si>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</si>
  <si>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</si>
  <si>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</si>
  <si>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</si>
  <si>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</si>
  <si>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</si>
  <si>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</si>
  <si>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</si>
  <si>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</si>
  <si>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</si>
  <si>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</si>
  <si>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</si>
  <si>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</si>
  <si>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</si>
  <si>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</si>
  <si>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</si>
  <si>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</si>
  <si>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</si>
  <si>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</si>
  <si>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</si>
  <si>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</si>
  <si>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</si>
  <si>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</si>
  <si>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</si>
  <si>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</si>
  <si>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</si>
  <si>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</si>
  <si>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</si>
  <si>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</si>
  <si>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</si>
  <si>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</si>
  <si>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</si>
  <si>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</si>
  <si>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</si>
  <si>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</si>
  <si>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</si>
  <si>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</si>
  <si>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</si>
  <si>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</si>
  <si>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</si>
  <si>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</si>
  <si>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</si>
  <si>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</si>
  <si>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</si>
  <si>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</si>
  <si>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</si>
  <si>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</si>
  <si>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</si>
  <si>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</si>
  <si>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</si>
  <si>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</si>
  <si>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</si>
  <si>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</si>
  <si>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</si>
  <si>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</si>
  <si>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</si>
  <si>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</si>
  <si>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</si>
  <si>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</si>
  <si>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</si>
  <si>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</si>
  <si>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</si>
  <si>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</si>
  <si>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</si>
  <si>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</si>
  <si>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</si>
  <si>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</si>
  <si>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</si>
  <si>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</si>
  <si>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</si>
  <si>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</si>
  <si>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</si>
  <si>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</si>
  <si>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</si>
  <si>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</si>
  <si>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</si>
  <si>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</si>
  <si>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</si>
  <si>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</si>
  <si>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</si>
  <si>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</si>
  <si>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</si>
  <si>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</si>
  <si>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</si>
  <si>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</si>
  <si>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</si>
  <si>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</si>
  <si>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</si>
  <si>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</si>
  <si>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</si>
  <si>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</si>
  <si>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</si>
  <si>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</si>
  <si>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</si>
  <si>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</si>
  <si>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</si>
  <si>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</si>
  <si>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</si>
  <si>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</si>
  <si>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</si>
  <si>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</si>
  <si>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</si>
  <si>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</si>
  <si>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</si>
  <si>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</si>
  <si>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</si>
  <si>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</si>
  <si>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</si>
  <si>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</si>
  <si>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</si>
  <si>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</si>
  <si>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</si>
  <si>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</si>
  <si>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</si>
  <si>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</si>
  <si>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</si>
  <si>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</si>
  <si>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</si>
  <si>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</si>
  <si>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</si>
  <si>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</si>
  <si>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</si>
  <si>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</si>
  <si>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</si>
  <si>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</si>
  <si>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</si>
  <si>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</si>
  <si>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</si>
  <si>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</si>
  <si>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</si>
  <si>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</si>
  <si>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</si>
  <si>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</si>
  <si>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</si>
  <si>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</si>
  <si>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</si>
  <si>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</si>
  <si>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</si>
  <si>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</si>
  <si>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</si>
  <si>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</si>
  <si>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</si>
  <si>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</si>
  <si>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</si>
  <si>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</si>
  <si>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</si>
  <si>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</si>
  <si>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</si>
  <si>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</si>
  <si>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</si>
  <si>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</si>
  <si>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</si>
  <si>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</si>
  <si>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</si>
  <si>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</si>
  <si>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</si>
  <si>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</si>
  <si>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</si>
  <si>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</si>
  <si>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</si>
  <si>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</si>
  <si>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</si>
  <si>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</si>
  <si>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</si>
  <si>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</si>
  <si>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</si>
  <si>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</si>
  <si>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</si>
  <si>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</si>
  <si>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</si>
  <si>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</si>
  <si>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</si>
  <si>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</si>
  <si>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</si>
  <si>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</si>
  <si>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</si>
  <si>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</si>
  <si>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</si>
  <si>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</si>
  <si>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</si>
  <si>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</si>
  <si>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</si>
  <si>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</si>
  <si>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</si>
  <si>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</si>
  <si>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</si>
  <si>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</si>
  <si>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</si>
  <si>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</si>
  <si>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</si>
  <si>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</si>
  <si>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</si>
  <si>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</si>
  <si>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</si>
  <si>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</si>
  <si>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</si>
  <si>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</si>
  <si>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</si>
  <si>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</si>
  <si>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</si>
  <si>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</si>
  <si>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</si>
  <si>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</si>
  <si>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</si>
  <si>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</si>
  <si>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</si>
  <si>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</si>
  <si>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</si>
  <si>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</si>
  <si>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</si>
  <si>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</si>
  <si>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</si>
  <si>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</si>
  <si>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</si>
  <si>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</si>
  <si>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</si>
  <si>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</si>
  <si>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</si>
  <si>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</si>
  <si>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</si>
  <si>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</si>
  <si>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</si>
  <si>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</si>
  <si>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</si>
  <si>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</si>
  <si>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</si>
  <si>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</si>
  <si>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</si>
  <si>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</si>
  <si>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</si>
  <si>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</si>
  <si>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</si>
  <si>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</si>
  <si>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</si>
  <si>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</si>
  <si>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</si>
  <si>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</si>
  <si>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</si>
  <si>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</si>
  <si>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</si>
  <si>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</si>
  <si>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</si>
  <si>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</si>
  <si>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</si>
  <si>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</si>
  <si>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</si>
  <si>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</si>
  <si>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</si>
  <si>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</si>
  <si>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</si>
  <si>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</si>
  <si>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</si>
  <si>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</si>
  <si>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</si>
  <si>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</si>
  <si>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</si>
  <si>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</si>
  <si>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</si>
  <si>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</si>
  <si>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</si>
  <si>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</si>
  <si>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</si>
  <si>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</si>
  <si>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</si>
  <si>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</si>
  <si>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</si>
  <si>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</si>
  <si>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</si>
  <si>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</si>
  <si>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</si>
  <si>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</si>
  <si>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</si>
  <si>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</si>
  <si>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</si>
  <si>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</si>
  <si>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</si>
  <si>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</si>
  <si>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</si>
  <si>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</si>
  <si>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</si>
  <si>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</si>
  <si>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</si>
  <si>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</si>
  <si>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</si>
  <si>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</si>
  <si>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</si>
  <si>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</si>
  <si>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</si>
  <si>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</si>
  <si>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</si>
  <si>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</si>
  <si>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</si>
  <si>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</si>
  <si>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</si>
  <si>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</si>
  <si>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</si>
  <si>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</si>
  <si>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</si>
  <si>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</si>
  <si>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</si>
  <si>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</si>
  <si>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</si>
  <si>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</si>
  <si>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</si>
  <si>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</si>
  <si>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</si>
  <si>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</si>
  <si>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</si>
  <si>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</si>
  <si>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</si>
  <si>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</si>
  <si>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</si>
  <si>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</si>
  <si>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</si>
  <si>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</si>
  <si>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</si>
  <si>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</si>
  <si>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</si>
  <si>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</si>
  <si>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</si>
  <si>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</si>
  <si>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</si>
  <si>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</si>
  <si>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</si>
  <si>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</si>
  <si>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</si>
  <si>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</si>
  <si>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</si>
  <si>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</si>
  <si>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</si>
  <si>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</si>
  <si>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</si>
  <si>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</si>
  <si>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</si>
  <si>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</si>
  <si>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</si>
  <si>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</si>
  <si>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</si>
  <si>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</si>
  <si>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</si>
  <si>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</si>
  <si>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</si>
  <si>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</si>
  <si>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</si>
  <si>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</si>
  <si>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</si>
  <si>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</si>
  <si>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</si>
  <si>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</si>
  <si>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</si>
  <si>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</si>
  <si>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</si>
  <si>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</si>
  <si>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</si>
  <si>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</si>
  <si>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</si>
  <si>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</si>
  <si>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</si>
  <si>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</si>
  <si>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</si>
  <si>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</si>
  <si>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</si>
  <si>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</si>
  <si>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</si>
  <si>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</si>
  <si>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</si>
  <si>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</si>
  <si>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</si>
  <si>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</si>
  <si>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</si>
  <si>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</si>
  <si>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</si>
  <si>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</si>
  <si>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</si>
  <si>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</si>
  <si>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</si>
  <si>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</si>
  <si>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</si>
  <si>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</si>
  <si>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</si>
  <si>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</si>
  <si>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</si>
  <si>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</si>
  <si>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</si>
  <si>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</si>
  <si>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</si>
  <si>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</si>
  <si>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</si>
  <si>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</si>
  <si>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</si>
  <si>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</si>
  <si>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</si>
  <si>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</si>
  <si>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</si>
  <si>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</si>
  <si>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</si>
  <si>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</si>
  <si>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</si>
  <si>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</si>
  <si>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</si>
  <si>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</si>
  <si>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</si>
  <si>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</si>
  <si>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</si>
  <si>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</si>
  <si>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</si>
  <si>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</si>
  <si>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</si>
  <si>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</si>
  <si>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</si>
  <si>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</si>
  <si>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</si>
  <si>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</si>
  <si>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</si>
  <si>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</si>
  <si>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</si>
  <si>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</si>
  <si>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</si>
  <si>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</si>
  <si>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</si>
  <si>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</si>
  <si>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</si>
  <si>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</si>
  <si>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</si>
  <si>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</si>
  <si>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</si>
  <si>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</si>
  <si>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</si>
  <si>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</si>
  <si>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</si>
  <si>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</si>
  <si>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</si>
  <si>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</si>
  <si>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</si>
  <si>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</si>
  <si>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</si>
  <si>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</si>
  <si>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</si>
  <si>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</si>
  <si>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</si>
  <si>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</si>
  <si>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</si>
  <si>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</si>
  <si>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</si>
  <si>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</si>
  <si>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</si>
  <si>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</si>
  <si>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</si>
  <si>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</si>
  <si>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</si>
  <si>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</si>
  <si>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</si>
  <si>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</si>
  <si>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</si>
  <si>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</si>
  <si>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</si>
  <si>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</si>
  <si>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</si>
  <si>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</si>
  <si>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</si>
  <si>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</si>
  <si>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</si>
  <si>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</si>
  <si>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</si>
  <si>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</si>
  <si>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</si>
  <si>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</si>
  <si>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</si>
  <si>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</si>
  <si>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</si>
  <si>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</si>
  <si>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</si>
  <si>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</si>
  <si>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</si>
  <si>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</si>
  <si>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</si>
  <si>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</si>
  <si>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</si>
  <si>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</si>
  <si>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</si>
  <si>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</si>
  <si>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</si>
  <si>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</si>
  <si>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</si>
  <si>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</si>
  <si>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</si>
  <si>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</si>
  <si>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</si>
  <si>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</si>
  <si>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</si>
  <si>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</si>
  <si>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</si>
  <si>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</si>
  <si>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</si>
  <si>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</si>
  <si>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</si>
  <si>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</si>
  <si>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</si>
  <si>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</si>
  <si>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</si>
  <si>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</si>
  <si>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</si>
  <si>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</si>
  <si>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</si>
  <si>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</si>
  <si>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</si>
  <si>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</si>
  <si>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</si>
  <si>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</si>
  <si>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</si>
  <si>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</si>
  <si>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</si>
  <si>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</si>
  <si>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</si>
  <si>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</si>
  <si>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</si>
  <si>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</si>
  <si>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</si>
  <si>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</si>
  <si>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</si>
  <si>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</si>
  <si>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</si>
  <si>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</si>
  <si>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</si>
  <si>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</si>
  <si>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</si>
  <si>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</si>
  <si>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</si>
  <si>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</si>
  <si>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</si>
  <si>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</si>
  <si>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</si>
  <si>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</si>
  <si>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</si>
  <si>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</si>
  <si>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</si>
  <si>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</si>
  <si>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</si>
  <si>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</si>
  <si>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</si>
  <si>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</si>
  <si>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</si>
  <si>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</si>
  <si>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</si>
  <si>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</si>
  <si>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</si>
  <si>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</si>
  <si>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</si>
  <si>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</si>
  <si>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</si>
  <si>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</si>
  <si>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</si>
  <si>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</si>
  <si>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</si>
  <si>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</si>
  <si>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</si>
  <si>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</si>
  <si>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</si>
  <si>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</si>
  <si>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</si>
  <si>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</si>
  <si>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</si>
  <si>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</si>
  <si>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</si>
  <si>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</si>
  <si>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</si>
  <si>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</si>
  <si>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</si>
  <si>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</si>
  <si>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</si>
  <si>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</si>
  <si>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</si>
  <si>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</si>
  <si>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</si>
  <si>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</si>
  <si>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</si>
  <si>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</si>
  <si>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</si>
  <si>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</si>
  <si>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</si>
  <si>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</si>
  <si>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</si>
  <si>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</si>
  <si>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</si>
  <si>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</si>
  <si>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</si>
  <si>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</si>
  <si>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</si>
  <si>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</si>
  <si>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</si>
  <si>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</si>
  <si>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</si>
  <si>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</si>
  <si>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</si>
  <si>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</si>
  <si>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</si>
  <si>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</si>
  <si>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</si>
  <si>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</si>
  <si>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</si>
  <si>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</si>
  <si>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</si>
  <si>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</si>
  <si>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</si>
  <si>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</si>
  <si>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</si>
  <si>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</si>
  <si>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</si>
  <si>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</si>
  <si>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</si>
  <si>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</si>
  <si>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</si>
  <si>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</si>
  <si>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</si>
  <si>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</si>
  <si>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</si>
  <si>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</si>
  <si>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</si>
  <si>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</si>
  <si>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</si>
  <si>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</si>
  <si>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</si>
  <si>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</si>
  <si>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</si>
  <si>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</si>
  <si>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</si>
  <si>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</si>
  <si>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</si>
  <si>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</si>
  <si>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</si>
  <si>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</si>
  <si>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</si>
  <si>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</si>
  <si>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</si>
  <si>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</si>
  <si>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</si>
  <si>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</si>
  <si>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</si>
  <si>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</si>
  <si>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</si>
  <si>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</si>
  <si>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</si>
  <si>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</si>
  <si>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</si>
  <si>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</si>
  <si>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</si>
  <si>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</si>
  <si>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</si>
  <si>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</si>
  <si>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</si>
  <si>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</si>
  <si>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</si>
  <si>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</si>
  <si>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</si>
  <si>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</si>
  <si>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</si>
  <si>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</si>
  <si>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</si>
  <si>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</si>
  <si>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</si>
  <si>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</si>
  <si>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</si>
  <si>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</si>
  <si>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</si>
  <si>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</si>
  <si>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</si>
  <si>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</si>
  <si>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</si>
  <si>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</si>
  <si>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</si>
  <si>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</si>
  <si>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</si>
  <si>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</si>
  <si>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</si>
  <si>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</si>
  <si>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</si>
  <si>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</si>
  <si>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</si>
  <si>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</si>
  <si>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</si>
  <si>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</si>
  <si>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</si>
  <si>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</si>
  <si>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</si>
  <si>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</si>
  <si>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</si>
  <si>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</si>
  <si>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</si>
  <si>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</si>
  <si>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</si>
  <si>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</si>
  <si>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</si>
  <si>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</si>
  <si>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</si>
  <si>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</si>
  <si>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</si>
  <si>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</si>
  <si>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</si>
  <si>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</si>
  <si>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</si>
  <si>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</si>
  <si>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</si>
  <si>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</si>
  <si>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</si>
  <si>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</si>
  <si>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</si>
  <si>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</si>
  <si>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</si>
  <si>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</si>
  <si>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</si>
  <si>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</si>
  <si>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</si>
  <si>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</si>
  <si>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</si>
  <si>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</si>
  <si>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</si>
  <si>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</si>
  <si>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</si>
  <si>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</si>
  <si>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</si>
  <si>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</si>
  <si>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</si>
  <si>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</si>
  <si>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</si>
  <si>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</si>
  <si>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</si>
  <si>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</si>
  <si>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</si>
  <si>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</si>
  <si>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</si>
  <si>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</si>
  <si>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</si>
  <si>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</si>
  <si>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</si>
  <si>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</si>
  <si>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</si>
  <si>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</si>
  <si>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</si>
  <si>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</si>
  <si>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</si>
  <si>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</si>
  <si>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</si>
  <si>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</si>
  <si>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</si>
  <si>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</si>
  <si>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</si>
  <si>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</si>
  <si>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</si>
  <si>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</si>
  <si>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</si>
  <si>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</si>
  <si>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</si>
  <si>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</si>
  <si>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</si>
  <si>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</si>
  <si>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</si>
  <si>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</si>
  <si>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</si>
  <si>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</si>
  <si>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</si>
  <si>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</si>
  <si>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</si>
  <si>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</si>
  <si>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</si>
  <si>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</si>
  <si>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</si>
  <si>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</si>
  <si>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</si>
  <si>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</si>
  <si>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</si>
  <si>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</si>
  <si>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</si>
  <si>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</si>
  <si>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</si>
  <si>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</si>
  <si>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</si>
  <si>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</si>
  <si>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</si>
  <si>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</si>
  <si>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</si>
  <si>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</si>
  <si>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</si>
  <si>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</si>
  <si>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</si>
  <si>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</si>
  <si>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</si>
  <si>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</si>
  <si>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</si>
  <si>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</si>
  <si>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</si>
  <si>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</si>
  <si>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</si>
  <si>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</si>
  <si>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</si>
  <si>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</si>
  <si>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</si>
  <si>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</si>
  <si>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</si>
  <si>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</si>
  <si>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</si>
  <si>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</si>
  <si>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</si>
  <si>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</si>
  <si>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</si>
  <si>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</si>
  <si>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</si>
  <si>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</si>
  <si>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</si>
  <si>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</si>
  <si>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</si>
  <si>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</si>
  <si>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</si>
  <si>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</si>
  <si>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</si>
  <si>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</si>
  <si>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</si>
  <si>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</si>
  <si>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</si>
  <si>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</si>
  <si>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</si>
  <si>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</si>
  <si>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</si>
  <si>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</si>
  <si>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</si>
  <si>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</si>
  <si>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</si>
  <si>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</si>
  <si>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</si>
  <si>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</si>
  <si>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</si>
  <si>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</si>
  <si>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</si>
  <si>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</si>
  <si>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</si>
  <si>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</si>
  <si>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</si>
  <si>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</si>
  <si>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</si>
  <si>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</si>
  <si>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</si>
  <si>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</si>
  <si>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</si>
  <si>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</si>
  <si>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</si>
  <si>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</si>
  <si>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</si>
  <si>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</si>
  <si>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</si>
  <si>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</si>
  <si>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</si>
  <si>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</si>
  <si>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</si>
  <si>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</si>
  <si>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</si>
  <si>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</si>
  <si>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</si>
  <si>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</si>
  <si>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</si>
  <si>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</si>
  <si>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</si>
  <si>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</si>
  <si>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</si>
  <si>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</si>
  <si>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</si>
  <si>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</si>
  <si>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</si>
  <si>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</si>
  <si>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</si>
  <si>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</si>
  <si>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</si>
  <si>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</si>
  <si>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</si>
  <si>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</si>
  <si>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</si>
  <si>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</si>
  <si>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</si>
  <si>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</si>
  <si>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</si>
  <si>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</si>
  <si>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</si>
  <si>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</si>
  <si>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</si>
  <si>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</si>
  <si>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</si>
  <si>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</si>
  <si>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</si>
  <si>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</si>
  <si>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</si>
  <si>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</si>
  <si>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</si>
  <si>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</si>
  <si>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</si>
  <si>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</si>
  <si>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</si>
  <si>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</si>
  <si>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</si>
  <si>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</si>
  <si>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</si>
  <si>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</si>
  <si>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</si>
  <si>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</si>
  <si>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</si>
  <si>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</si>
  <si>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</si>
  <si>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</si>
  <si>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</si>
  <si>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</si>
  <si>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</si>
  <si>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</si>
  <si>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</si>
  <si>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</si>
  <si>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</si>
  <si>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</si>
  <si>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</si>
  <si>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</si>
  <si>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</si>
  <si>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</si>
  <si>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</si>
  <si>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</si>
  <si>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</si>
  <si>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</si>
  <si>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</si>
  <si>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</si>
  <si>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</si>
  <si>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</si>
  <si>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</si>
  <si>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</si>
  <si>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</si>
  <si>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</si>
  <si>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</si>
  <si>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</si>
  <si>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</si>
  <si>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</si>
  <si>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</si>
  <si>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</si>
  <si>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</si>
  <si>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</si>
  <si>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</si>
  <si>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</si>
  <si>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</si>
  <si>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</si>
  <si>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</si>
  <si>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</si>
  <si>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</si>
  <si>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</si>
  <si>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</si>
  <si>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</si>
  <si>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</si>
  <si>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</si>
  <si>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</si>
  <si>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</si>
  <si>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</si>
  <si>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</si>
  <si>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</si>
  <si>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</si>
  <si>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</si>
  <si>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</si>
  <si>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</si>
  <si>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</si>
  <si>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</si>
  <si>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</si>
  <si>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</si>
  <si>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</si>
  <si>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</si>
  <si>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</si>
  <si>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</si>
  <si>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</si>
  <si>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</si>
  <si>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</si>
  <si>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</si>
  <si>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</si>
  <si>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</si>
  <si>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</si>
  <si>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</si>
  <si>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</si>
  <si>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</si>
  <si>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</si>
  <si>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</si>
  <si>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</si>
  <si>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</si>
  <si>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</si>
  <si>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</si>
  <si>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</si>
  <si>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</si>
  <si>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</si>
  <si>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</si>
  <si>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</si>
  <si>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</si>
  <si>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</si>
  <si>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</si>
  <si>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</si>
  <si>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</si>
  <si>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</si>
  <si>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</si>
  <si>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</si>
  <si>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</si>
  <si>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</si>
  <si>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</si>
  <si>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</si>
  <si>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</si>
  <si>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</si>
  <si>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</si>
  <si>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</si>
  <si>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</si>
  <si>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</si>
  <si>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</si>
  <si>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</si>
  <si>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</si>
  <si>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</si>
  <si>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</si>
  <si>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</si>
  <si>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</si>
  <si>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</si>
  <si>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</si>
  <si>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</si>
  <si>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</si>
  <si>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</si>
  <si>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</si>
  <si>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</si>
  <si>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</si>
  <si>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</si>
  <si>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</si>
  <si>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</si>
  <si>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</si>
  <si>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</si>
  <si>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</si>
  <si>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</si>
  <si>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</si>
  <si>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</si>
  <si>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</si>
  <si>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</si>
  <si>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</si>
  <si>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</si>
  <si>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</si>
  <si>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</si>
  <si>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</si>
  <si>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</si>
  <si>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</si>
  <si>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</si>
  <si>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</si>
  <si>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</si>
  <si>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</si>
  <si>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</si>
  <si>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</si>
  <si>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</si>
  <si>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</si>
  <si>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</si>
  <si>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</si>
  <si>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</si>
  <si>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</si>
  <si>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</si>
  <si>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</si>
  <si>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</si>
  <si>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</si>
  <si>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</si>
  <si>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</si>
  <si>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</si>
  <si>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</si>
  <si>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</si>
  <si>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</si>
  <si>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</si>
  <si>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</si>
  <si>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</si>
  <si>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</si>
  <si>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</si>
  <si>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</si>
  <si>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</si>
  <si>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</si>
  <si>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</si>
  <si>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</si>
  <si>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</si>
  <si>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</si>
  <si>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</si>
  <si>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PCM-20251209-00002406</t>
  </si>
  <si>
    <t>was night access issue / USF area team EM team on the way  30 mins</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</si>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</sst>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6" totalsRowShown="0" headerRowDxfId="96" dataDxfId="95" headerRowBorderDxfId="93" tableBorderDxfId="94" totalsRowBorderDxfId="92">
  <autoFilter ref="A1:L1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6" dataDxfId="45" headerRowBorderDxfId="43" tableBorderDxfId="44" totalsRowBorderDxfId="42">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6"/>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338.38834398148174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0.21237175926216878</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46001.336769907408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46001.336769907408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46001.336769907408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46001.336769907408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46001.336769907408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46001.336769907408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46001.336769907408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46001.336769907408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46001.336769907408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46001.336769907408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46001.336769907408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46001.336769907408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46001.336769907408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46001.336769907408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46001.336769907408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46001.336769907408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46001.336769907408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46001.336769907408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46001.336769907408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46001.336769907408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46001.336769907408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46001.336769907408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46001.336769907408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46001.336769907408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46001.336769907408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46001.336769907408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46001.336769907408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46001.336769907408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46001.336769907408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46001.336769907408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46001.336769907408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46001.336769907408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46001.336769907408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46001.336769907408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46001.336769907408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46001.336769907408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46001.336769907408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46001.336769907408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46001.336769907408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46001.336769907408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46001.336769907408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46001.336769907408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46001.336769907408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46001.336769907408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46001.336769907408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46001.336769907408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46001.336769907408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46001.336769907408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46001.336769907408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46001.336769907408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46001.336769907408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46001.336769907408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46001.336769907408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46001.336769907408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46001.336769907408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46001.336769907408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46001.336769907408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46001.336769907408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46001.336769907408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46001.336769907408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46001.336769907408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46001.336769907408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46001.336769907408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46001.336769907408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46001.336769907408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46001.336769907408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46001.336769907408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46001.336769907408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46001.336769907408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46001.336769907408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46001.336769907408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46001.336769907408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46001.336769907408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46001.336769907408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46001.336769907408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46001.336769907408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46001.336769907408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46001.336769907408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46001.336769907408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46001.336769907408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46001.336769907408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46001.336769907408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46001.336769907408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46001.336769907408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46001.336769907408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46001.336769907408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46001.336769907408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46001.336769907408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46001.336769907408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46001.336769907408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46001.336769907408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46001.336769907408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46001.336769907408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46001.336769907408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46001.336769907408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46001.336769907408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46001.336769907408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46001.336769907408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46001.336769907408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46001.336769907408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46001.336769907408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46001.336769907408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46001.336769907408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46001.336769907408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46001.336769907408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46001.336769907408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46001.336769907408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46001.336769907408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46001.336769907408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46001.336769907408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46001.336769907408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46001.336769907408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46001.336769907408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46001.336769907408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46001.336769907408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46001.336769907408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46001.336769907408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46001.336769907408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46001.336769907408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46001.336769907408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46001.336769907408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46001.336769907408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46001.336769907408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46001.336769907408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46001.336769907408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46001.336769907408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46001.336769907408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46001.336769907408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46001.336769907408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46001.336769907408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46001.336769907408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46001.336769907408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46001.336769907408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46001.336769907408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46001.336769907408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46001.336769907408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46001.336769907408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46001.336769907408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46001.336769907408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46001.336769907408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46001.336769907408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46001.336769907408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46001.336769907408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46001.336769907408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46001.336769907408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46001.336769907408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46001.336769907408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46001.336769907408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46001.336769907408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46001.336769907408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46001.336769907408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46001.336769907408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46001.336769907408</v>
      </c>
      <c r="H156" s="122"/>
      <c r="I156" s="124" t="str">
        <f>IFERROR(VLOOKUP(D156,DB!A:F,6,0),"")</f>
        <v/>
      </c>
      <c r="J156" s="124" t="str">
        <f>IFERROR(VLOOKUP(D156,DB!A:G,7,0),"")</f>
        <v/>
      </c>
      <c r="K156" s="120"/>
      <c r="L156" s="119" t="str">
        <f>IFERROR(VLOOKUP(D156,DB!A:I,9,0),"")</f>
        <v/>
      </c>
    </row>
  </sheetData>
  <customSheetViews>
    <customSheetView guid="{F6042A99-DD27-4453-835D-0834D95730CC}" filter="1" showAutoFilter="1">
      <pageMargins left="0" right="0" top="0" bottom="0" header="0" footer="0"/>
      <autoFilter ref="B1:M1" xr:uid="{90A011DA-158E-4286-A580-6E6AA122704C}"/>
    </customSheetView>
  </customSheetViews>
  <dataValidations count="2">
    <dataValidation allowBlank="1" showInputMessage="1" showErrorMessage="1" sqref="E1" xr:uid="{5DBA255D-CDD9-49FB-AD3C-AF70AB4EE696}"/>
    <dataValidation type="list" allowBlank="1" showInputMessage="1" showErrorMessage="1" sqref="E2:E1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176.33693194444641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16.94935092592641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3.9813879629655275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46001.336769907408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46001.336769907408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46001.336769907408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46001.336769907408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46001.336769907408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46001.336769907408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46001.336769907408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46001.336769907408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46001.336769907408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46001.336769907408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46001.336769907408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46001.336769907408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46001.336769907408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46001.336769907408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46001.336769907408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46001.336769907408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46001.336769907408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46001.336769907408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46001.336769907408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46001.336769907408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46001.336769907408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46001.336769907408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46001.336769907408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46001.336769907408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46001.336769907408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46001.336769907408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46001.336769907408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46001.336769907408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46001.336769907408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46001.336769907408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46001.336769907408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46001.336769907408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46001.336769907408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46001.336769907408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46001.336769907408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46001.336769907408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46001.336769907408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46001.336769907408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46001.336769907408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46001.336769907408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46001.336769907408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46001.336769907408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46001.336769907408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46001.336769907408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46001.336769907408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46001.336769907408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46001.336769907408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46001.336769907408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46001.336769907408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46001.336769907408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46001.336769907408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46001.336769907408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46001.336769907408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46001.336769907408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46001.336769907408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46001.336769907408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46001.336769907408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46001.336769907408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46001.336769907408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46001.336769907408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46001.336769907408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46001.336769907408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46001.336769907408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46001.336769907408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46001.336769907408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46001.336769907408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46001.336769907408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46001.336769907408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46001.336769907408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46001.336769907408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46001.336769907408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46001.336769907408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46001.336769907408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46001.336769907408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46001.336769907408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46001.336769907408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46001.336769907408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46001.336769907408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46001.336769907408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46001.336769907408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46001.336769907408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46001.336769907408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46001.336769907408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46001.336769907408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46001.336769907408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46001.336769907408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46001.336769907408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46001.336769907408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46001.336769907408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46001.336769907408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46001.336769907408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46001.336769907408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46001.336769907408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46001.336769907408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46001.336769907408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46001.336769907408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46001.336769907408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46001.336769907408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46001.336769907408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46001.336769907408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46001.336769907408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46001.336769907408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46001.336769907408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46001.336769907408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46001.336769907408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46001.336769907408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46001.336769907408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46001.336769907408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46001.336769907408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46001.336769907408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46001.336769907408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46001.336769907408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46001.336769907408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46001.336769907408</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46001.336769907408</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46001.336769907408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46001.336769907408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46001.336769907408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46001.336769907408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46001.336769907408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46001.336769907408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46001.336769907408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46001.336769907408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46001.336769907408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46001.336769907408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46001.336769907408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46001.336769907408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46001.336769907408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46001.336769907408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46001.336769907408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46001.336769907408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46001.336769907408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46001.336769907408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46001.336769907408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46001.336769907408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46001.336769907408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46001.336769907408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46001.336769907408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46001.336769907408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46001.336769907408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46001.336769907408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46001.336769907408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46001.336769907408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46001.336769907408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46001.336769907408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46001.336769907408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46001.336769907408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46001.336769907408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46001.336769907408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46001.336769907408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46001.336769907408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46001.336769907408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46001.336769907408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46001.336769907408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46001.336769907408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46001.336769907408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46001.336769907408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46001.336769907408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46001.336769907408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46001.336769907408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46001.336769907408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46001.336769907408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46001.336769907408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46001.336769907408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46001.336769907408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46001.336769907408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46001.336769907408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46001.336769907408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46001.336769907408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46001.336769907408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46001.336769907408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46001.336769907408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46001.336769907408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46001.336769907408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46001.336769907408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46001.336769907408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46001.336769907408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46001.336769907408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46001.336769907408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46001.336769907408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46001.336769907408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46001.336769907408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46001.336769907408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46001.336769907408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46001.336769907408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46001.336769907408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46001.336769907408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46001.336769907408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46001.336769907408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46001.336769907408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46001.336769907408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46001.336769907408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46001.336769907408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46001.336769907408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46001.336769907408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46001.336769907408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46001.336769907408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46001.336769907408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46001.336769907408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46001.336769907408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46001.336769907408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46001.336769907408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46001.336769907408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46001.336769907408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46001.336769907408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46001.336769907408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46001.336769907408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46001.336769907408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46001.336769907408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46001.336769907408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46001.336769907408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46001.336769907408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46001.336769907408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46001.336769907408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46001.336769907408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46001.336769907408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46001.336769907408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46001.336769907408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46001.336769907408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46001.336769907408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46001.336769907408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46001.336769907408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46001.336769907408</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46001.336769907408</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46001.336769907408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46001.336769907408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46001.336769907408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46001.336769907408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46001.336769907408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46001.336769907408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46001.336769907408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46001.336769907408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46001.336769907408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46001.336769907408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46001.336769907408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46001.336769907408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46001.336769907408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46001.336769907408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46001.336769907408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46001.336769907408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46001.336769907408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46001.336769907408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46001.336769907408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46001.336769907408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46001.336769907408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46001.336769907408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46001.336769907408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46001.336769907408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46001.336769907408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46001.336769907408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46001.336769907408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46001.336769907408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46001.336769907408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46001.336769907408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46001.336769907408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46001.336769907408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46001.336769907408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46001.336769907408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46001.336769907408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46001.336769907408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46001.336769907408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46001.336769907408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46001.336769907408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46001.336769907408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46001.336769907408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46001.336769907408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46001.336769907408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46001.336769907408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46001.336769907408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46001.336769907408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46001.336769907408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46001.336769907408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46001.336769907408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46001.336769907408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46001.336769907408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46001.336769907408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46001.336769907408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46001.336769907408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46001.336769907408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46001.336769907408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46001.336769907408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46001.336769907408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46001.336769907408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46001.336769907408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46001.336769907408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46001.336769907408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46001.336769907408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46001.336769907408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46001.336769907408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46001.336769907408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46001.336769907408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46001.336769907408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46001.336769907408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46001.336769907408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46001.336769907408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46001.336769907408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46001.336769907408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46001.336769907408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46001.336769907408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46001.336769907408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46001.336769907408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46001.336769907408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46001.336769907408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46001.336769907408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46001.336769907408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46001.336769907408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46001.336769907408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46001.336769907408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46001.336769907408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46001.336769907408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46001.336769907408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46001.336769907408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46001.336769907408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46001.336769907408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46001.336769907408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46001.336769907408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46001.336769907408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46001.336769907408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46001.336769907408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46001.336769907408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46001.336769907408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46001.336769907408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46001.336769907408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46001.336769907408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46001.336769907408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46001.336769907408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46001.336769907408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46001.336769907408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46001.336769907408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46001.336769907408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46001.336769907408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46001.336769907408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46001.336769907408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46001.336769907408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46001.336769907408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46001.336769907408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46001.336769907408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46001.336769907408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46001.336769907408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46001.336769907408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46001.336769907408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46001.336769907408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46001.336769907408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46001.336769907408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46001.336769907408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46001.336769907408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46001.336769907408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46001.336769907408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46001.336769907408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46001.336769907408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46001.336769907408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46001.336769907408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46001.336769907408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46001.336769907408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46001.336769907408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46001.336769907408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46001.336769907408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46001.336769907408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46001.336769907408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46001.336769907408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46001.336769907408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46001.336769907408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46001.336769907408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46001.336769907408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46001.336769907408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46001.336769907408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46001.336769907408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46001.336769907408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46001.336769907408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46001.336769907408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46001.336769907408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46001.336769907408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46001.336769907408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46001.336769907408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46001.336769907408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46001.336769907408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46001.336769907408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46001.336769907408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46001.336769907408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46001.336769907408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46001.336769907408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46001.336769907408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46001.336769907408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46001.336769907408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46001.336769907408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46001.336769907408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46001.336769907408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46001.336769907408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46001.336769907408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46001.336769907408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46001.336769907408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46001.336769907408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46001.336769907408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46001.336769907408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46001.336769907408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46001.336769907408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46001.336769907408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46001.336769907408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46001.336769907408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46001.336769907408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46001.336769907408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46001.336769907408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46001.336769907408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46001.336769907408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46001.336769907408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46001.336769907408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46001.336769907408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46001.336769907408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46001.336769907408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46001.336769907408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46001.336769907408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46001.336769907408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46001.336769907408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46001.336769907408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46001.336769907408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46001.336769907408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46001.336769907408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46001.336769907408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46001.336769907408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46001.336769907408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46001.336769907408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46001.336769907408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46001.336769907408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46001.336769907408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46001.336769907408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46001.336769907408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46001.336769907408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46001.336769907408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46001.336769907408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46001.336769907408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46001.336769907408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46001.336769907408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46001.336769907408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46001.336769907408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46001.336769907408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46001.336769907408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46001.336769907408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46001.336769907408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46001.336769907408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46001.336769907408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46001.336769907408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46001.336769907408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46001.336769907408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46001.336769907408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46001.336769907408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46001.336769907408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46001.336769907408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46001.336769907408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46001.336769907408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46001.336769907408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46001.336769907408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46001.336769907408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46001.336769907408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46001.336769907408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46001.336769907408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46001.336769907408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46001.336769907408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46001.336769907408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46001.336769907408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46001.336769907408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46001.336769907408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46001.336769907408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46001.336769907408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46001.336769907408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46001.336769907408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46001.336769907408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46001.336769907408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46001.336769907408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46001.336769907408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46001.336769907408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46001.336769907408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46001.336769907408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46001.336769907408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46001.336769907408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46001.336769907408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46001.336769907408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46001.336769907408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46001.336769907408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46001.336769907408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46001.336769907408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46001.336769907408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46001.336769907408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46001.336769907408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46001.336769907408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46001.336769907408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46001.336769907408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46001.336769907408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46001.336769907408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46001.336769907408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46001.336769907408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46001.336769907408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46001.336769907408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46001.336769907408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46001.336769907408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46001.336769907408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46001.336769907408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46001.336769907408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46001.336769907408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46001.336769907408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46001.336769907408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46001.336769907408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46001.336769907408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46001.336769907408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46001.336769907408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46001.336769907408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46001.336769907408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46001.336769907408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46001.336769907408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46001.336769907408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46001.336769907408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46001.336769907408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46001.336769907408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46001.336769907408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46001.336769907408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46001.336769907408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46001.336769907408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46001.336769907408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46001.336769907408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46001.336769907408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46001.336769907408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46001.336769907408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46001.336769907408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46001.336769907408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46001.336769907408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46001.336769907408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46001.336769907408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46001.336769907408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46001.336769907408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46001.336769907408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46001.336769907408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46001.336769907408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46001.336769907408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46001.336769907408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46001.336769907408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46001.336769907408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46001.336769907408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46001.336769907408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46001.336769907408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46001.336769907408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46001.336769907408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46001.336769907408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46001.336769907408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46001.336769907408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46001.336769907408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46001.336769907408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46001.336769907408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46001.336769907408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46001.336769907408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46001.336769907408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46001.336769907408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46001.336769907408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46001.336769907408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46001.336769907408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46001.336769907408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46001.336769907408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46001.336769907408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46001.336769907408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46001.336769907408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46001.336769907408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46001.336769907408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46001.336769907408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46001.336769907408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46001.336769907408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46001.336769907408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46001.336769907408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46001.336769907408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46001.336769907408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46001.336769907408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46001.336769907408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46001.336769907408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46001.336769907408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46001.336769907408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46001.336769907408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46001.336769907408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46001.336769907408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46001.336769907408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46001.336769907408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46001.336769907408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46001.336769907408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46001.336769907408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46001.336769907408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46001.336769907408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46001.336769907408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46001.336769907408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46001.336769907408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46001.336769907408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46001.336769907408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46001.336769907408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46001.336769907408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46001.336769907408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46001.336769907408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46001.336769907408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46001.336769907408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46001.336769907408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46001.336769907408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46001.336769907408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46001.336769907408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46001.336769907408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46001.336769907408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46001.336769907408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46001.336769907408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46001.336769907408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46001.336769907408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46001.336769907408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46001.336769907408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46001.336769907408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46001.336769907408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46001.336769907408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46001.336769907408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46001.336769907408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46001.336769907408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46001.336769907408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46001.336769907408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46001.336769907408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46001.336769907408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46001.336769907408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46001.336769907408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46001.336769907408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46001.336769907408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46001.336769907408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46001.336769907408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46001.336769907408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46001.336769907408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46001.336769907408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46001.336769907408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46001.336769907408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46001.336769907408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46001.336769907408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46001.336769907408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46001.336769907408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46001.336769907408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46001.336769907408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46001.336769907408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46001.336769907408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46001.336769907408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46001.336769907408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46001.336769907408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46001.336769907408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46001.336769907408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46001.336769907408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46001.336769907408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46001.336769907408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46001.336769907408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46001.336769907408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46001.336769907408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46001.336769907408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46001.336769907408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46001.336769907408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46001.336769907408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46001.336769907408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46001.336769907408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46001.336769907408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46001.336769907408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46001.336769907408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46001.336769907408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46001.336769907408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46001.336769907408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46001.336769907408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46001.336769907408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46001.336769907408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46001.336769907408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46001.336769907408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46001.336769907408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46001.336769907408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46001.336769907408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46001.336769907408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46001.336769907408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46001.336769907408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46001.336769907408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46001.336769907408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46001.336769907408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46001.336769907408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46001.336769907408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46001.336769907408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46001.336769907408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46001.336769907408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46001.336769907408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46001.336769907408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46001.336769907408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46001.336769907408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46001.336769907408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46001.336769907408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46001.336769907408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46001.336769907408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46001.336769907408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46001.336769907408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46001.336769907408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46001.336769907408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46001.336769907408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46001.336769907408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46001.336769907408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46001.336769907408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46001.336769907408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46001.336769907408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46001.336769907408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46001.336769907408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46001.336769907408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46001.336769907408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46001.336769907408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46001.336769907408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46001.336769907408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46001.336769907408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46001.336769907408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46001.336769907408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46001.336769907408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46001.336769907408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46001.336769907408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46001.336769907408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46001.336769907408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46001.336769907408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46001.336769907408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46001.336769907408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46001.336769907408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46001.336769907408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46001.336769907408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46001.336769907408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46001.336769907408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46001.336769907408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46001.336769907408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46001.336769907408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46001.336769907408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46001.336769907408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46001.336769907408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46001.336769907408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46001.336769907408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46001.336769907408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46001.336769907408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46001.336769907408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46001.336769907408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46001.336769907408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46001.336769907408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46001.336769907408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46001.336769907408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46001.336769907408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46001.336769907408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46001.336769907408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46001.336769907408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46001.336769907408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46001.336769907408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46001.336769907408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46001.336769907408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46001.336769907408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46001.336769907408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46001.336769907408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46001.336769907408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46001.336769907408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46001.336769907408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46001.336769907408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46001.336769907408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46001.336769907408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46001.336769907408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46001.336769907408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46001.336769907408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46001.336769907408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46001.336769907408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46001.336769907408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46001.336769907408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46001.336769907408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46001.336769907408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46001.336769907408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46001.336769907408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46001.336769907408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46001.336769907408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46001.336769907408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46001.336769907408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46001.336769907408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46001.336769907408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46001.336769907408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46001.336769907408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46001.336769907408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46001.336769907408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46001.336769907408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46001.336769907408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46001.336769907408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46001.336769907408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46001.336769907408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46001.336769907408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46001.336769907408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46001.336769907408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46001.336769907408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46001.336769907408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46001.336769907408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46001.336769907408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46001.336769907408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46001.336769907408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46001.336769907408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46001.336769907408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46001.336769907408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46001.336769907408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46001.336769907408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46001.336769907408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46001.336769907408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46001.336769907408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46001.336769907408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46001.336769907408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46001.336769907408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46001.336769907408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46001.336769907408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46001.336769907408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46001.336769907408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46001.336769907408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46001.336769907408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46001.336769907408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46001.336769907408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46001.336769907408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46001.336769907408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46001.336769907408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46001.336769907408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46001.336769907408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46001.336769907408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46001.336769907408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46001.336769907408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46001.336769907408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46001.336769907408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46001.336769907408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46001.336769907408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46001.336769907408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46001.336769907408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46001.336769907408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46001.336769907408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46001.336769907408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46001.336769907408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46001.336769907408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46001.336769907408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46001.336769907408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46001.336769907408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46001.336769907408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46001.336769907408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46001.336769907408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46001.336769907408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46001.336769907408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46001.336769907408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46001.336769907408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46001.336769907408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46001.336769907408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46001.336769907408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46001.336769907408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46001.336769907408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46001.336769907408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46001.336769907408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46001.336769907408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46001.336769907408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46001.336769907408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46001.336769907408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46001.336769907408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46001.336769907408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46001.336769907408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46001.336769907408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46001.336769907408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46001.336769907408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46001.336769907408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46001.336769907408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46001.336769907408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46001.336769907408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46001.336769907408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46001.336769907408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46001.336769907408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46001.336769907408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46001.336769907408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46001.336769907408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46001.336769907408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46001.336769907408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46001.336769907408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46001.336769907408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46001.336769907408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46001.336769907408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46001.336769907408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46001.336769907408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46001.336769907408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46001.336769907408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46001.336769907408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46001.336769907408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46001.336769907408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46001.336769907408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46001.336769907408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46001.336769907408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46001.336769907408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46001.336769907408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46001.336769907408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46001.336769907408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46001.336769907408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46001.336769907408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46001.336769907408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46001.336769907408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46001.336769907408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46001.336769907408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46001.336769907408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46001.336769907408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46001.336769907408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46001.336769907408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46001.336769907408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46001.336769907408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46001.336769907408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46001.336769907408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46001.336769907408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46001.336769907408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46001.336769907408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46001.336769907408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46001.336769907408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46001.336769907408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46001.336769907408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46001.336769907408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46001.336769907408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46001.336769907408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46001.336769907408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46001.336769907408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46001.336769907408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46001.336769907408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46001.336769907408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46001.336769907408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46001.336769907408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46001.336769907408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46001.336769907408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46001.336769907408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46001.336769907408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46001.336769907408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46001.336769907408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46001.336769907408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46001.336769907408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46001.336769907408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46001.336769907408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46001.336769907408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46001.336769907408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46001.336769907408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46001.336769907408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46001.336769907408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46001.336769907408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46001.336769907408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46001.336769907408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46001.336769907408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46001.336769907408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46001.336769907408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46001.336769907408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46001.336769907408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46001.336769907408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46001.336769907408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46001.336769907408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46001.336769907408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46001.336769907408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46001.336769907408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46001.336769907408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46001.336769907408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46001.336769907408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46001.336769907408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46001.336769907408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46001.336769907408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46001.336769907408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46001.336769907408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46001.336769907408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46001.336769907408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46001.336769907408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46001.336769907408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46001.336769907408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46001.336769907408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46001.336769907408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46001.336769907408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46001.336769907408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46001.336769907408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46001.336769907408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46001.336769907408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46001.336769907408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46001.336769907408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46001.336769907408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46001.336769907408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46001.336769907408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46001.336769907408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46001.336769907408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46001.336769907408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46001.336769907408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46001.336769907408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46001.336769907408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46001.336769907408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46001.336769907408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46001.336769907408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46001.336769907408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46001.336769907408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46001.336769907408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46001.336769907408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46001.336769907408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46001.336769907408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46001.336769907408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46001.336769907408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46001.336769907408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46001.336769907408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46001.336769907408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46001.336769907408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46001.336769907408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46001.336769907408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46001.336769907408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46001.336769907408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46001.336769907408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46001.336769907408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46001.336769907408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46001.336769907408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46001.336769907408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46001.336769907408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46001.336769907408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46001.336769907408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46001.336769907408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46001.336769907408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46001.336769907408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46001.336769907408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46001.336769907408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46001.336769907408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46001.336769907408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46001.336769907408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46001.336769907408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46001.336769907408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46001.336769907408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46001.336769907408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46001.336769907408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46001.336769907408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46001.336769907408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46001.336769907408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46001.336769907408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46001.336769907408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46001.336769907408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46001.336769907408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46001.336769907408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46001.336769907408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46001.336769907408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46001.336769907408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46001.336769907408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46001.336769907408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46001.336769907408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46001.336769907408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46001.336769907408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46001.336769907408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46001.336769907408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46001.336769907408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46001.336769907408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46001.336769907408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46001.336769907408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46001.336769907408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46001.336769907408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46001.336769907408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46001.336769907408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46001.336769907408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46001.336769907408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46001.336769907408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46001.336769907408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46001.336769907408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46001.336769907408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46001.336769907408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46001.336769907408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46001.336769907408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46001.336769907408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46001.336769907408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46001.336769907408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46001.336769907408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46001.336769907408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46001.336769907408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46001.336769907408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46001.336769907408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46001.336769907408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46001.336769907408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46001.336769907408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46001.336769907408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46001.336769907408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46001.336769907408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46001.336769907408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46001.336769907408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46001.336769907408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46001.336769907408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46001.336769907408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46001.336769907408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46001.336769907408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46001.336769907408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46001.336769907408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46001.336769907408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46001.336769907408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46001.336769907408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46001.336769907408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46001.336769907408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46001.336769907408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46001.336769907408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46001.336769907408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46001.336769907408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46001.336769907408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46001.336769907408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46001.336769907408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46001.336769907408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46001.336769907408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46001.336769907408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46001.336769907408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46001.336769907408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46001.336769907408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46001.336769907408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297.85605231481168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2.5426263888875837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46001.336769907408</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29" ca="1" si="1">IFERROR(NOW()-F5,"")</f>
        <v>1.0185407407407183</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35887</v>
      </c>
      <c r="E6" s="90" t="s">
        <v>39106</v>
      </c>
      <c r="F6" s="91">
        <v>46000.733900462961</v>
      </c>
      <c r="G6" s="92">
        <f t="shared" ca="1" si="1"/>
        <v>0.60286944444669643</v>
      </c>
      <c r="H6" s="91">
        <v>46000.727962962963</v>
      </c>
      <c r="I6" s="107" t="str">
        <f>IFERROR(VLOOKUP(D6,DB!A:F,6,0),"")</f>
        <v>Generator-SG</v>
      </c>
      <c r="J6" s="107" t="str">
        <f>IFERROR(VLOOKUP(D6,DB!A:G,7,0),"")</f>
        <v>No BB Shifted</v>
      </c>
      <c r="K6" s="93" t="s">
        <v>39130</v>
      </c>
      <c r="L6" s="87" t="str">
        <f>IFERROR(VLOOKUP(D6,DB!A:I,9,0),"")</f>
        <v>Latis</v>
      </c>
    </row>
    <row r="7" spans="1:16" s="94" customFormat="1" ht="15" customHeight="1">
      <c r="A7" s="154" t="s">
        <v>39131</v>
      </c>
      <c r="B7" s="107" t="str">
        <f>IFERROR(VLOOKUP(D7,DB!A:K,11,0),"")</f>
        <v>R4</v>
      </c>
      <c r="C7" s="89">
        <v>1</v>
      </c>
      <c r="D7" s="87" t="s">
        <v>29641</v>
      </c>
      <c r="E7" s="90" t="s">
        <v>39106</v>
      </c>
      <c r="F7" s="91">
        <v>46001.002905092595</v>
      </c>
      <c r="G7" s="92">
        <f ca="1">IFERROR(NOW()-F7,"")</f>
        <v>0.33386481481284136</v>
      </c>
      <c r="H7" s="91">
        <v>46000.455555555556</v>
      </c>
      <c r="I7" s="107" t="str">
        <f>IFERROR(VLOOKUP(D7,DB!A:F,6,0),"")</f>
        <v>SCECO</v>
      </c>
      <c r="J7" s="107" t="str">
        <f>IFERROR(VLOOKUP(D7,DB!A:G,7,0),"")</f>
        <v>Vandalized</v>
      </c>
      <c r="K7" s="93" t="s">
        <v>39132</v>
      </c>
      <c r="L7" s="87" t="str">
        <f>IFERROR(VLOOKUP(D7,DB!A:I,9,0),"")</f>
        <v>Latis</v>
      </c>
    </row>
    <row r="8" spans="1:16" ht="15" customHeight="1">
      <c r="A8" s="107" t="s">
        <v>39125</v>
      </c>
      <c r="B8" s="107" t="str">
        <f>IFERROR(VLOOKUP(D8,DB!A:K,11,0),"")</f>
        <v>R4</v>
      </c>
      <c r="C8" s="89">
        <v>2</v>
      </c>
      <c r="D8" s="87" t="s">
        <v>28682</v>
      </c>
      <c r="E8" s="90" t="s">
        <v>39106</v>
      </c>
      <c r="F8" s="91"/>
      <c r="G8" s="92">
        <f t="shared" ca="1" si="1"/>
        <v>46001.336769907408</v>
      </c>
      <c r="H8" s="91">
        <v>46000.572280092594</v>
      </c>
      <c r="I8" s="107" t="str">
        <f>IFERROR(VLOOKUP(D8,DB!A:F,6,0),"")</f>
        <v>SCECO</v>
      </c>
      <c r="J8" s="107" t="str">
        <f>IFERROR(VLOOKUP(D8,DB!A:G,7,0),"")</f>
        <v>Dead</v>
      </c>
      <c r="K8" s="93" t="s">
        <v>39133</v>
      </c>
      <c r="L8" s="87" t="str">
        <f>IFERROR(VLOOKUP(D8,DB!A:I,9,0),"")</f>
        <v>Latis</v>
      </c>
    </row>
    <row r="9" spans="1:16" ht="15" customHeight="1">
      <c r="A9" s="107"/>
      <c r="B9" s="107" t="str">
        <f>IFERROR(VLOOKUP(D9,DB!A:K,11,0),"")</f>
        <v/>
      </c>
      <c r="C9" s="89"/>
      <c r="D9" s="87"/>
      <c r="E9" s="90"/>
      <c r="F9" s="91"/>
      <c r="G9" s="92">
        <f t="shared" ca="1" si="1"/>
        <v>46001.336769907408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46001.336769907408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46001.336769907408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46001.336769907408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46001.336769907408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46001.336769907408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46001.336769907408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46001.336769907408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46001.336769907408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46001.336769907408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46001.336769907408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46001.336769907408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46001.336769907408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46001.336769907408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46001.336769907408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46001.336769907408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46001.336769907408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46001.336769907408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46001.336769907408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46001.336769907408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46001.336769907408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ref="G30:G75" ca="1" si="2">IFERROR(NOW()-F30,"")</f>
        <v>46001.336769907408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46001.336769907408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46001.336769907408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46001.336769907408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46001.336769907408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46001.336769907408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46001.336769907408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46001.336769907408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46001.336769907408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46001.336769907408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46001.336769907408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46001.336769907408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46001.336769907408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46001.336769907408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46001.336769907408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46001.336769907408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46001.336769907408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46001.336769907408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46001.336769907408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46001.336769907408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46001.336769907408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46001.336769907408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46001.336769907408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46001.336769907408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46001.336769907408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46001.336769907408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46001.336769907408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46001.336769907408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46001.336769907408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46001.336769907408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46001.336769907408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46001.336769907408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46001.336769907408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46001.336769907408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46001.336769907408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46001.336769907408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46001.336769907408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46001.336769907408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46001.336769907408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46001.336769907408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46001.336769907408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46001.336769907408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46001.336769907408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46001.336769907408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46001.336769907408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46001.336769907408</v>
      </c>
      <c r="H75" s="91"/>
      <c r="I75" s="107" t="str">
        <f>IFERROR(VLOOKUP(D75,DB!A:F,6,0),"")</f>
        <v/>
      </c>
      <c r="J75" s="107" t="str">
        <f>IFERROR(VLOOKUP(D75,DB!A:G,7,0),"")</f>
        <v/>
      </c>
      <c r="K75" s="93"/>
      <c r="L75" s="87"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IFERROR(VLOOKUP(D2,[1]DB!A:K,11,0),"")</f>
        <v>R5</v>
      </c>
      <c r="C2" s="37">
        <v>3</v>
      </c>
      <c r="D2" s="100" t="s">
        <v>36085</v>
      </c>
      <c r="E2" s="37" t="s">
        <v>39106</v>
      </c>
      <c r="F2" s="38">
        <v>45891.832060185188</v>
      </c>
      <c r="G2" s="102">
        <f ca="1">IFERROR(NOW()-F2,"")</f>
        <v>109.50470972221956</v>
      </c>
      <c r="H2" s="38">
        <v>45891.790393518517</v>
      </c>
      <c r="I2" s="37" t="str">
        <f>IFERROR(VLOOKUP(D2,[1]DB!A:F,6,0),"")</f>
        <v>Generator-SG</v>
      </c>
      <c r="J2" s="37" t="str">
        <f>IFERROR(VLOOKUP(D2,[1]DB!A:G,7,0),"")</f>
        <v>Vandalized</v>
      </c>
      <c r="K2" s="37" t="s">
        <v>39135</v>
      </c>
      <c r="L2" s="37" t="str">
        <f>IFERROR(VLOOKUP(D2,[1]DB!A:I,9,0),"")</f>
        <v>Latis</v>
      </c>
      <c r="M2" s="99"/>
    </row>
    <row r="3" spans="1:13" s="39" customFormat="1" ht="30.75">
      <c r="A3" s="37" t="s">
        <v>39136</v>
      </c>
      <c r="B3" s="37" t="str">
        <f>IFERROR(VLOOKUP(D3,[1]DB!A:K,11,0),"")</f>
        <v>R5</v>
      </c>
      <c r="C3" s="37">
        <v>1</v>
      </c>
      <c r="D3" s="37" t="s">
        <v>33407</v>
      </c>
      <c r="E3" s="37" t="s">
        <v>39111</v>
      </c>
      <c r="F3" s="38">
        <v>45926.188877314817</v>
      </c>
      <c r="G3" s="102">
        <f t="shared" ref="G3" ca="1" si="0">IFERROR(NOW()-F3,"")</f>
        <v>75.147892592591234</v>
      </c>
      <c r="H3" s="38">
        <v>45926.158159722225</v>
      </c>
      <c r="I3" s="37" t="str">
        <f>IFERROR(VLOOKUP(D3,[1]DB!A:F,6,0),"")</f>
        <v>SCECO</v>
      </c>
      <c r="J3" s="37" t="str">
        <f>IFERROR(VLOOKUP(D3,[1]DB!A:G,7,0),"")</f>
        <v>Good</v>
      </c>
      <c r="K3" s="37" t="s">
        <v>39137</v>
      </c>
      <c r="L3" s="37" t="str">
        <f>IFERROR(VLOOKUP(D3,[1]DB!A:I,9,0),"")</f>
        <v>Latis</v>
      </c>
      <c r="M3" s="99"/>
    </row>
    <row r="4" spans="1:13" s="39" customFormat="1" ht="45.75" customHeight="1">
      <c r="A4" s="103" t="s">
        <v>39138</v>
      </c>
      <c r="B4" s="103" t="str">
        <f>IFERROR(VLOOKUP(D4,[1]DB!A:K,11,0),"")</f>
        <v>R5</v>
      </c>
      <c r="C4" s="103">
        <v>1</v>
      </c>
      <c r="D4" s="103" t="s">
        <v>34832</v>
      </c>
      <c r="E4" s="103" t="s">
        <v>39111</v>
      </c>
      <c r="F4" s="104">
        <v>45948.661111111112</v>
      </c>
      <c r="G4" s="105">
        <f t="shared" ref="G4" ca="1" si="1">IFERROR(NOW()-F4,"")</f>
        <v>52.675658796295465</v>
      </c>
      <c r="H4" s="104">
        <v>45948.661111111112</v>
      </c>
      <c r="I4" s="103" t="str">
        <f>IFERROR(VLOOKUP(D4,[1]DB!A:F,6,0),"")</f>
        <v>SCECO</v>
      </c>
      <c r="J4" s="103" t="str">
        <f>IFERROR(VLOOKUP(D4,[1]DB!A:G,7,0),"")</f>
        <v>Dead</v>
      </c>
      <c r="K4" s="103" t="s">
        <v>39139</v>
      </c>
      <c r="L4" s="103" t="str">
        <f>IFERROR(VLOOKUP(D4,[1]DB!A:I,9,0),"")</f>
        <v>Latis</v>
      </c>
    </row>
    <row r="5" spans="1:13" s="39" customFormat="1" ht="30.75">
      <c r="A5" s="103" t="s">
        <v>39140</v>
      </c>
      <c r="B5" s="103" t="str">
        <f>IFERROR(VLOOKUP(D5,[1]DB!A:K,11,0),"")</f>
        <v>R5</v>
      </c>
      <c r="C5" s="103">
        <v>1</v>
      </c>
      <c r="D5" s="103" t="s">
        <v>36592</v>
      </c>
      <c r="E5" s="103" t="s">
        <v>39106</v>
      </c>
      <c r="F5" s="104">
        <v>45981.373298611114</v>
      </c>
      <c r="G5" s="105">
        <f ca="1">IFERROR(NOW()-F5,"")</f>
        <v>19.963471296294301</v>
      </c>
      <c r="H5" s="132">
        <v>45981.360798611109</v>
      </c>
      <c r="I5" s="103" t="str">
        <f>IFERROR(VLOOKUP(D5,[1]DB!A:F,6,0),"")</f>
        <v>SCECO</v>
      </c>
      <c r="J5" s="103" t="str">
        <f>IFERROR(VLOOKUP(D5,[1]DB!A:G,7,0),"")</f>
        <v>Dead</v>
      </c>
      <c r="K5" s="103" t="s">
        <v>39141</v>
      </c>
      <c r="L5" s="103" t="str">
        <f>IFERROR(VLOOKUP(D5,[1]DB!A:I,9,0),"")</f>
        <v>Latis</v>
      </c>
    </row>
    <row r="6" spans="1:13">
      <c r="A6" s="37" t="s">
        <v>39142</v>
      </c>
      <c r="B6" s="37" t="str">
        <f>IFERROR(VLOOKUP(D6,[1]DB!A:K,11,0),"")</f>
        <v>R5</v>
      </c>
      <c r="C6" s="37">
        <v>1</v>
      </c>
      <c r="D6" s="37" t="s">
        <v>37850</v>
      </c>
      <c r="E6" s="37" t="s">
        <v>39106</v>
      </c>
      <c r="F6" s="38">
        <v>45997.107488425929</v>
      </c>
      <c r="G6" s="131">
        <f t="shared" ref="G6" ca="1" si="2">IFERROR(NOW()-F6,"")</f>
        <v>4.22928148147912</v>
      </c>
      <c r="H6" s="38">
        <v>45997.093599537038</v>
      </c>
      <c r="I6" s="37" t="str">
        <f>IFERROR(VLOOKUP(D6,[1]DB!A:F,6,0),"")</f>
        <v>SCECO</v>
      </c>
      <c r="J6" s="37" t="str">
        <f>IFERROR(VLOOKUP(D6,[1]DB!A:G,7,0),"")</f>
        <v>In progress</v>
      </c>
      <c r="K6" s="37" t="s">
        <v>39143</v>
      </c>
      <c r="L6" s="37" t="str">
        <f>IFERROR(VLOOKUP(D6,[1]DB!A:I,9,0),"")</f>
        <v>Latis</v>
      </c>
    </row>
    <row r="7" spans="1:13">
      <c r="A7" s="37"/>
      <c r="B7" s="37" t="str">
        <f>IFERROR(VLOOKUP(D7,[1]DB!A:K,11,0),"")</f>
        <v/>
      </c>
      <c r="C7" s="37"/>
      <c r="D7" s="153"/>
      <c r="E7" s="37"/>
      <c r="F7" s="38"/>
      <c r="G7" s="131">
        <f ca="1">IFERROR(NOW()-F7,"")</f>
        <v>46001.336769907408</v>
      </c>
      <c r="H7" s="38"/>
      <c r="I7" s="37" t="str">
        <f>IFERROR(VLOOKUP(D7,[1]DB!A:F,6,0),"")</f>
        <v/>
      </c>
      <c r="J7" s="37" t="str">
        <f>IFERROR(VLOOKUP(D7,[1]DB!A:G,7,0),"")</f>
        <v/>
      </c>
      <c r="K7" s="37"/>
      <c r="L7" s="37" t="str">
        <f>IFERROR(VLOOKUP(D7,[1]DB!A:I,9,0),"")</f>
        <v/>
      </c>
    </row>
    <row r="8" spans="1:13">
      <c r="A8" s="37"/>
      <c r="B8" s="37" t="str">
        <f>IFERROR(VLOOKUP(D8,[1]DB!A:K,11,0),"")</f>
        <v/>
      </c>
      <c r="C8" s="37"/>
      <c r="D8" s="37"/>
      <c r="E8" s="37"/>
      <c r="F8" s="38"/>
      <c r="G8" s="131">
        <f ca="1">IFERROR(NOW()-F8,"")</f>
        <v>46001.336769907408</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46001.336769907408</v>
      </c>
      <c r="H9" s="38"/>
      <c r="I9" s="37" t="str">
        <f>IFERROR(VLOOKUP(D9,[1]DB!A:F,6,0),"")</f>
        <v/>
      </c>
      <c r="J9" s="37" t="str">
        <f>IFERROR(VLOOKUP(D9,[1]DB!A:G,7,0),"")</f>
        <v/>
      </c>
      <c r="K9" s="37"/>
      <c r="L9" s="37" t="str">
        <f>IFERROR(VLOOKUP(D9,[1]DB!A:I,9,0),"")</f>
        <v/>
      </c>
    </row>
    <row r="10" spans="1:13">
      <c r="A10" s="37"/>
      <c r="B10" s="37" t="str">
        <f>IFERROR(VLOOKUP(D10,[1]DB!A:K,11,0),"")</f>
        <v/>
      </c>
      <c r="C10" s="37"/>
      <c r="D10" s="37"/>
      <c r="E10" s="37"/>
      <c r="F10" s="38"/>
      <c r="G10" s="131">
        <f ca="1">IFERROR(NOW()-F10,"")</f>
        <v>46001.336769907408</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46001.336769907408</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46001.336769907408</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46001.336769907408</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46001.336769907408</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46001.336769907408</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46001.336769907408</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46001.336769907408</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46001.336769907408</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46001.336769907408</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46001.336769907408</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46001.336769907408</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46001.336769907408</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46001.336769907408</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46001.336769907408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46001.336769907408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46001.336769907408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46001.336769907408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46001.336769907408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46001.336769907408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46001.336769907408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46001.336769907408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46001.336769907408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46001.336769907408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46001.336769907408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46001.336769907408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46001.336769907408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46001.336769907408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46001.336769907408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46001.336769907408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46001.336769907408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46001.336769907408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46001.336769907408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46001.336769907408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46001.336769907408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46001.336769907408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46001.336769907408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46001.336769907408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46001.336769907408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46001.336769907408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46001.336769907408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46001.336769907408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46001.336769907408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46001.336769907408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46001.336769907408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46001.336769907408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46001.336769907408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46001.336769907408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46001.336769907408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46001.336769907408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46001.336769907408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46001.336769907408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46001.336769907408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46001.336769907408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46001.336769907408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46001.336769907408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46001.336769907408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46001.336769907408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46001.336769907408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46001.336769907408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46001.336769907408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46001.336769907408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46001.336769907408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46001.336769907408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46001.336769907408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46001.336769907408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46001.336769907408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46001.336769907408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46001.336769907408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46001.336769907408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46001.336769907408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46001.336769907408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46001.336769907408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46001.336769907408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46001.336769907408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46001.336769907408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46001.336769907408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46001.336769907408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46001.336769907408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46001.336769907408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46001.336769907408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46001.336769907408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46001.336769907408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46001.336769907408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46001.336769907408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46001.336769907408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46001.336769907408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46001.336769907408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46001.336769907408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46001.336769907408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46001.336769907408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46001.336769907408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46001.336769907408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46001.336769907408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46001.336769907408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46001.336769907408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46001.336769907408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46001.336769907408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46001.336769907408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46001.336769907408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46001.336769907408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46001.336769907408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46001.336769907408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46001.336769907408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46001.336769907408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46001.336769907408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46001.336769907408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46001.336769907408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46001.336769907408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46001.336769907408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46001.336769907408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46001.336769907408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46001.336769907408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46001.336769907408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46001.336769907408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46001.336769907408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46001.336769907408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46001.336769907408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46001.336769907408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46001.336769907408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46001.336769907408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46001.336769907408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46001.336769907408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46001.336769907408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46001.336769907408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46001.336769907408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46001.336769907408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46001.336769907408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46001.336769907408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46001.336769907408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46001.336769907408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46001.336769907408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46001.336769907408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46001.336769907408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46001.336769907408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46001.336769907408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46001.336769907408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46001.336769907408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46001.336769907408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46001.336769907408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46001.336769907408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46001.336769907408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46001.336769907408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46001.336769907408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46001.336769907408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46001.336769907408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46001.336769907408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46001.336769907408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46001.336769907408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46001.336769907408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46001.336769907408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46001.336769907408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46001.336769907408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46001.336769907408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46001.336769907408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46001.336769907408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46001.336769907408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46001.336769907408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46001.336769907408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46001.336769907408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46001.336769907408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46001.336769907408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46001.336769907408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46001.336769907408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46001.336769907408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46001.336769907408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46001.336769907408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46001.336769907408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46001.336769907408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46001.336769907408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46001.336769907408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46001.336769907408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46001.336769907408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46001.336769907408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46001.336769907408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46001.336769907408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46001.336769907408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46001.336769907408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46001.336769907408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46001.336769907408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46001.336769907408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46001.336769907408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46001.336769907408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46001.336769907408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46001.336769907408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46001.336769907408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46001.336769907408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46001.336769907408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46001.336769907408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46001.336769907408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46001.336769907408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46001.336769907408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46001.336769907408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46001.336769907408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46001.336769907408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46001.336769907408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46001.336769907408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46001.336769907408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46001.336769907408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46001.336769907408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46001.336769907408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46001.336769907408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46001.336769907408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46001.336769907408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46001.336769907408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46001.336769907408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46001.336769907408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46001.336769907408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46001.336769907408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46001.336769907408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46001.336769907408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46001.336769907408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46001.336769907408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46001.336769907408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46001.336769907408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46001.336769907408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46001.336769907408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46001.336769907408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46001.336769907408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46001.336769907408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46001.336769907408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46001.336769907408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46001.336769907408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46001.336769907408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46001.336769907408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46001.336769907408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46001.336769907408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46001.336769907408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46001.336769907408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46001.336769907408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46001.336769907408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46001.336769907408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46001.336769907408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46001.336769907408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46001.336769907408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46001.336769907408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46001.336769907408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46001.336769907408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46001.336769907408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46001.336769907408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46001.336769907408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46001.336769907408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46001.336769907408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46001.336769907408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46001.336769907408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46001.336769907408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46001.336769907408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46001.336769907408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46001.336769907408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46001.336769907408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46001.336769907408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46001.336769907408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46001.336769907408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46001.336769907408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46001.336769907408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46001.336769907408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46001.336769907408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46001.336769907408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46001.336769907408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46001.336769907408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46001.336769907408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46001.336769907408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46001.336769907408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46001.336769907408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46001.336769907408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46001.336769907408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46001.336769907408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46001.336769907408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46001.336769907408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46001.336769907408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46001.336769907408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46001.336769907408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46001.336769907408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46001.336769907408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46001.336769907408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46001.336769907408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46001.336769907408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46001.336769907408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46001.336769907408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46001.336769907408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46001.336769907408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46001.336769907408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46001.336769907408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46001.336769907408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46001.336769907408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46001.336769907408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46001.336769907408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46001.336769907408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46001.336769907408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46001.336769907408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46001.336769907408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46001.336769907408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46001.336769907408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46001.336769907408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46001.336769907408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46001.336769907408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46001.336769907408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46001.336769907408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46001.336769907408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46001.336769907408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46001.336769907408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46001.336769907408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46001.336769907408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46001.336769907408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46001.336769907408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46001.336769907408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46001.336769907408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46001.336769907408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46001.336769907408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46001.336769907408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46001.336769907408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46001.336769907408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46001.336769907408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46001.336769907408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46001.336769907408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46001.336769907408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46001.336769907408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46001.336769907408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46001.336769907408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46001.336769907408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46001.336769907408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46001.336769907408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46001.336769907408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46001.336769907408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46001.336769907408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46001.336769907408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46001.336769907408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46001.336769907408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46001.336769907408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46001.336769907408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46001.336769907408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46001.336769907408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46001.336769907408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46001.336769907408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46001.336769907408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46001.336769907408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46001.336769907408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46001.336769907408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46001.336769907408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46001.336769907408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46001.336769907408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46001.336769907408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46001.336769907408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46001.336769907408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46001.336769907408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46001.336769907408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46001.336769907408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46001.336769907408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46001.336769907408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46001.336769907408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46001.336769907408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46001.336769907408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46001.336769907408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46001.336769907408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46001.336769907408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46001.336769907408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46001.336769907408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46001.336769907408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46001.336769907408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46001.336769907408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46001.336769907408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46001.336769907408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46001.336769907408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46001.336769907408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46001.336769907408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46001.336769907408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46001.336769907408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46001.336769907408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46001.336769907408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46001.336769907408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46001.336769907408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46001.336769907408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46001.336769907408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46001.336769907408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46001.336769907408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46001.336769907408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46001.336769907408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46001.336769907408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46001.336769907408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46001.336769907408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46001.336769907408</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46001.336769907408</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2025-12-10T05:06:29Z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