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276" documentId="120_S{2AC9BD13-BADA-5192-A53E-5A8FF88502F6}" xr6:coauthVersionLast="47" xr6:coauthVersionMax="47" xr10:uidLastSave="{BBB8E7D1-F1AE-4A8B-9E7A-52DB1661B2AC}"/>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5" i="9"/>
  <c r="G6" i="9"/>
  <c r="B4" i="9"/>
  <c r="G3" i="9"/>
  <c r="I3" i="9"/>
  <c r="I4" i="9"/>
  <c r="I5" i="9"/>
  <c r="B3" i="9"/>
  <c r="I2" i="9"/>
  <c r="J2" i="9"/>
  <c r="D3" i="3"/>
  <c r="D4" i="3"/>
  <c r="L3" i="4"/>
  <c r="L4" i="4"/>
  <c r="L5" i="4"/>
  <c r="L6" i="4"/>
  <c r="L7" i="4"/>
  <c r="L8" i="4"/>
  <c r="L9" i="4"/>
  <c r="L10" i="4"/>
  <c r="L11" i="4"/>
  <c r="L12" i="4"/>
  <c r="L13" i="4"/>
  <c r="L14" i="4"/>
  <c r="L15" i="4"/>
  <c r="L16" i="4"/>
  <c r="L17" i="4"/>
  <c r="L18" i="4"/>
  <c r="L19" i="4"/>
  <c r="L20" i="4"/>
  <c r="L21" i="4"/>
  <c r="L22" i="4"/>
  <c r="L23" i="4"/>
  <c r="I3" i="4"/>
  <c r="J3" i="4"/>
  <c r="I4" i="4"/>
  <c r="J4" i="4"/>
  <c r="I5" i="4"/>
  <c r="J5" i="4"/>
  <c r="I6" i="4"/>
  <c r="J6" i="4"/>
  <c r="I7" i="4"/>
  <c r="J7" i="4"/>
  <c r="I8" i="4"/>
  <c r="J8" i="4"/>
  <c r="I9" i="4"/>
  <c r="J9" i="4"/>
  <c r="I10" i="4"/>
  <c r="J10" i="4"/>
  <c r="G6" i="5"/>
  <c r="G7" i="5"/>
  <c r="G8" i="5"/>
  <c r="G9" i="5"/>
  <c r="G10" i="5"/>
  <c r="G11" i="5"/>
  <c r="G12" i="5"/>
  <c r="G13" i="5"/>
  <c r="G14" i="5"/>
  <c r="G15" i="5"/>
  <c r="G16" i="5"/>
  <c r="G17" i="5"/>
  <c r="G18" i="5"/>
  <c r="G19" i="5"/>
  <c r="G20" i="5"/>
  <c r="G21" i="5"/>
  <c r="G22" i="5"/>
  <c r="G23" i="5"/>
  <c r="G24" i="5"/>
  <c r="G25" i="5"/>
  <c r="G26" i="5"/>
  <c r="G27" i="5"/>
  <c r="B6" i="5"/>
  <c r="B7" i="5"/>
  <c r="B8" i="5"/>
  <c r="B9" i="5"/>
  <c r="B10" i="5"/>
  <c r="B11" i="5"/>
  <c r="B12" i="5"/>
  <c r="B13" i="5"/>
  <c r="B14" i="5"/>
  <c r="B15" i="5"/>
  <c r="B16" i="5"/>
  <c r="B17" i="5"/>
  <c r="B18" i="5"/>
  <c r="B19" i="5"/>
  <c r="B20" i="5"/>
  <c r="B21" i="5"/>
  <c r="B22" i="5"/>
  <c r="B23" i="5"/>
  <c r="B24" i="5"/>
  <c r="B25" i="5"/>
  <c r="B26" i="5"/>
  <c r="B27" i="5"/>
  <c r="I6" i="5"/>
  <c r="I7" i="5"/>
  <c r="I8" i="5"/>
  <c r="I9" i="5"/>
  <c r="I10" i="5"/>
  <c r="I11" i="5"/>
  <c r="I12" i="5"/>
  <c r="I13" i="5"/>
  <c r="I14" i="5"/>
  <c r="I15" i="5"/>
  <c r="I16" i="5"/>
  <c r="I17" i="5"/>
  <c r="I18" i="5"/>
  <c r="I19" i="5"/>
  <c r="I20" i="5"/>
  <c r="I21" i="5"/>
  <c r="I22" i="5"/>
  <c r="I23" i="5"/>
  <c r="I24" i="5"/>
  <c r="I25" i="5"/>
  <c r="I26" i="5"/>
  <c r="I27" i="5"/>
  <c r="J6" i="5"/>
  <c r="J7" i="5"/>
  <c r="J8" i="5"/>
  <c r="J9" i="5"/>
  <c r="J10" i="5"/>
  <c r="J11" i="5"/>
  <c r="J12" i="5"/>
  <c r="J13" i="5"/>
  <c r="J14" i="5"/>
  <c r="J15" i="5"/>
  <c r="J16" i="5"/>
  <c r="J17" i="5"/>
  <c r="J18" i="5"/>
  <c r="J19" i="5"/>
  <c r="J20" i="5"/>
  <c r="J21" i="5"/>
  <c r="J22" i="5"/>
  <c r="J23" i="5"/>
  <c r="J24" i="5"/>
  <c r="J25" i="5"/>
  <c r="J26" i="5"/>
  <c r="J27" i="5"/>
  <c r="L6" i="5"/>
  <c r="L7" i="5"/>
  <c r="L8" i="5"/>
  <c r="L9" i="5"/>
  <c r="L10" i="5"/>
  <c r="L11" i="5"/>
  <c r="L12" i="5"/>
  <c r="L13" i="5"/>
  <c r="L14" i="5"/>
  <c r="L15" i="5"/>
  <c r="L16" i="5"/>
  <c r="L17" i="5"/>
  <c r="L18" i="5"/>
  <c r="L19" i="5"/>
  <c r="L20" i="5"/>
  <c r="L21" i="5"/>
  <c r="L22" i="5"/>
  <c r="L23" i="5"/>
  <c r="L24" i="5"/>
  <c r="L25" i="5"/>
  <c r="L26" i="5"/>
  <c r="L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L2" i="9"/>
  <c r="J3" i="9"/>
  <c r="L3" i="9"/>
  <c r="J4" i="9"/>
  <c r="L4" i="9"/>
  <c r="B5" i="9"/>
  <c r="J5" i="9"/>
  <c r="L5"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<sst xmlns="http://schemas.openxmlformats.org/spreadsheetml/2006/main" count="180315" uniqueCount="39140">
  <si>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</si>
  <si>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</si>
  <si>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</si>
  <si>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</si>
  <si>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</si>
  <si>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</si>
  <si>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</si>
  <si>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</si>
  <si>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</si>
  <si>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</si>
  <si>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</si>
  <si>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</si>
  <si>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</si>
  <si>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</si>
  <si>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</si>
  <si>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</si>
  <si>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</si>
  <si>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</si>
  <si>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</si>
  <si>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</si>
  <si>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</si>
  <si>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</si>
  <si>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</si>
  <si>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</si>
  <si>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</si>
  <si>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</si>
  <si>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</si>
  <si>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</si>
  <si>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</si>
  <si>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</si>
  <si>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</si>
  <si>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</si>
  <si>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</si>
  <si>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</si>
  <si>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</si>
  <si>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</si>
  <si>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</si>
  <si>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</si>
  <si>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</si>
  <si>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</si>
  <si>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</si>
  <si>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</si>
  <si>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</si>
  <si>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</si>
  <si>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</si>
  <si>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</si>
  <si>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</si>
  <si>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</si>
  <si>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</si>
  <si>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</si>
  <si>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</si>
  <si>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</si>
  <si>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</si>
  <si>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</si>
  <si>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</si>
  <si>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</si>
  <si>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</si>
  <si>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</si>
  <si>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</si>
  <si>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</si>
  <si>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</si>
  <si>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</si>
  <si>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</si>
  <si>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</si>
  <si>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</si>
  <si>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</si>
  <si>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</si>
  <si>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</si>
  <si>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</si>
  <si>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</si>
  <si>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</si>
  <si>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</si>
  <si>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</si>
  <si>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</si>
  <si>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</si>
  <si>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</si>
  <si>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</si>
  <si>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</si>
  <si>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</si>
  <si>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</si>
  <si>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</si>
  <si>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</si>
  <si>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</si>
  <si>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</si>
  <si>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</si>
  <si>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</si>
  <si>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</si>
  <si>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</si>
  <si>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</si>
  <si>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</si>
  <si>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</si>
  <si>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</si>
  <si>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</si>
  <si>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</si>
  <si>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</si>
  <si>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</si>
  <si>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</si>
  <si>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</si>
  <si>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</si>
  <si>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</si>
  <si>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</si>
  <si>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</si>
  <si>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</si>
  <si>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</si>
  <si>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</si>
  <si>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</si>
  <si>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</si>
  <si>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</si>
  <si>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</si>
  <si>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</si>
  <si>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</si>
  <si>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</si>
  <si>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</si>
  <si>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</si>
  <si>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</si>
  <si>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</si>
  <si>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</si>
  <si>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</si>
  <si>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</si>
  <si>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</si>
  <si>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</si>
  <si>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</si>
  <si>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</si>
  <si>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</si>
  <si>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</si>
  <si>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</si>
  <si>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</si>
  <si>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</si>
  <si>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</si>
  <si>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</si>
  <si>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</si>
  <si>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</si>
  <si>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</si>
  <si>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</si>
  <si>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</si>
  <si>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</si>
  <si>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</si>
  <si>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</si>
  <si>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</si>
  <si>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</si>
  <si>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</si>
  <si>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</si>
  <si>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</si>
  <si>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</si>
  <si>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</si>
  <si>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</si>
  <si>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</si>
  <si>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</si>
  <si>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</si>
  <si>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</si>
  <si>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</si>
  <si>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</si>
  <si>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</si>
  <si>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</si>
  <si>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</si>
  <si>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</si>
  <si>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</si>
  <si>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</si>
  <si>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</si>
  <si>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</si>
  <si>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</si>
  <si>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</si>
  <si>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</si>
  <si>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</si>
  <si>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</si>
  <si>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</si>
  <si>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</si>
  <si>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</si>
  <si>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</si>
  <si>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</si>
  <si>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</si>
  <si>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</si>
  <si>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</si>
  <si>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</si>
  <si>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</si>
  <si>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</si>
  <si>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</si>
  <si>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</si>
  <si>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</si>
  <si>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</si>
  <si>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</si>
  <si>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</si>
  <si>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</si>
  <si>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</si>
  <si>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</si>
  <si>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</si>
  <si>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</si>
  <si>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</si>
  <si>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</si>
  <si>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</si>
  <si>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</si>
  <si>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</si>
  <si>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</si>
  <si>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</si>
  <si>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</si>
  <si>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</si>
  <si>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</si>
  <si>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</si>
  <si>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</si>
  <si>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</si>
  <si>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</si>
  <si>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</si>
  <si>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</si>
  <si>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</si>
  <si>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</si>
  <si>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</si>
  <si>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</si>
  <si>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</si>
  <si>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</si>
  <si>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</si>
  <si>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</si>
  <si>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</si>
  <si>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</si>
  <si>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</si>
  <si>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</si>
  <si>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</si>
  <si>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</si>
  <si>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</si>
  <si>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</si>
  <si>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</si>
  <si>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</si>
  <si>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</si>
  <si>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</si>
  <si>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</si>
  <si>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</si>
  <si>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</si>
  <si>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</si>
  <si>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</si>
  <si>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</si>
  <si>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</si>
  <si>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</si>
  <si>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</si>
  <si>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</si>
  <si>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</si>
  <si>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</si>
  <si>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</si>
  <si>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</si>
  <si>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</si>
  <si>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</si>
  <si>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</si>
  <si>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</si>
  <si>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</si>
  <si>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</si>
  <si>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</si>
  <si>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</si>
  <si>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</si>
  <si>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</si>
  <si>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</si>
  <si>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</si>
  <si>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</si>
  <si>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</si>
  <si>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</si>
  <si>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</si>
  <si>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</si>
  <si>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</si>
  <si>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</si>
  <si>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</si>
  <si>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</si>
  <si>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</si>
  <si>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</si>
  <si>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</si>
  <si>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</si>
  <si>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</si>
  <si>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</si>
  <si>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</si>
  <si>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</si>
  <si>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</si>
  <si>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</si>
  <si>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</si>
  <si>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</si>
  <si>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</si>
  <si>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</si>
  <si>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</si>
  <si>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</si>
  <si>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</si>
  <si>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</si>
  <si>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</si>
  <si>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</si>
  <si>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</si>
  <si>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</si>
  <si>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</si>
  <si>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</si>
  <si>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</si>
  <si>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</si>
  <si>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</si>
  <si>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</si>
  <si>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</si>
  <si>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</si>
  <si>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</si>
  <si>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</si>
  <si>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</si>
  <si>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</si>
  <si>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</si>
  <si>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</si>
  <si>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</si>
  <si>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</si>
  <si>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</si>
  <si>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</si>
  <si>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</si>
  <si>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</si>
  <si>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</si>
  <si>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</si>
  <si>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</si>
  <si>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</si>
  <si>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</si>
  <si>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</si>
  <si>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</si>
  <si>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</si>
  <si>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</si>
  <si>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</si>
  <si>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</si>
  <si>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</si>
  <si>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</si>
  <si>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</si>
  <si>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</si>
  <si>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</si>
  <si>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</si>
  <si>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</si>
  <si>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</si>
  <si>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</si>
  <si>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</si>
  <si>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</si>
  <si>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</si>
  <si>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</si>
  <si>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</si>
  <si>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</si>
  <si>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</si>
  <si>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</si>
  <si>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</si>
  <si>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</si>
  <si>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</si>
  <si>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</si>
  <si>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</si>
  <si>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</si>
  <si>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</si>
  <si>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</si>
  <si>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</si>
  <si>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</si>
  <si>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</si>
  <si>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</si>
  <si>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</si>
  <si>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</si>
  <si>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</si>
  <si>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</si>
  <si>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</si>
  <si>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</si>
  <si>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</si>
  <si>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</si>
  <si>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</si>
  <si>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</si>
  <si>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</si>
  <si>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</si>
  <si>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</si>
  <si>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</si>
  <si>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</si>
  <si>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</si>
  <si>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</si>
  <si>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</si>
  <si>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</si>
  <si>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</si>
  <si>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</si>
  <si>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</si>
  <si>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</si>
  <si>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</si>
  <si>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</si>
  <si>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</si>
  <si>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</si>
  <si>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</si>
  <si>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</si>
  <si>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</si>
  <si>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</si>
  <si>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</si>
  <si>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</si>
  <si>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</si>
  <si>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</si>
  <si>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</si>
  <si>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</si>
  <si>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</si>
  <si>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</si>
  <si>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</si>
  <si>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</si>
  <si>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</si>
  <si>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</si>
  <si>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</si>
  <si>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</si>
  <si>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</si>
  <si>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</si>
  <si>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</si>
  <si>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</si>
  <si>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</si>
  <si>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</si>
  <si>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</si>
  <si>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</si>
  <si>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</si>
  <si>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</si>
  <si>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</si>
  <si>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</si>
  <si>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</si>
  <si>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</si>
  <si>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</si>
  <si>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</si>
  <si>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</si>
  <si>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</si>
  <si>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</si>
  <si>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</si>
  <si>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</si>
  <si>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</si>
  <si>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</si>
  <si>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</si>
  <si>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</si>
  <si>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</si>
  <si>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</si>
  <si>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</si>
  <si>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</si>
  <si>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</si>
  <si>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</si>
  <si>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</si>
  <si>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</si>
  <si>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</si>
  <si>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</si>
  <si>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</si>
  <si>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</si>
  <si>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</si>
  <si>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</si>
  <si>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</si>
  <si>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</si>
  <si>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</si>
  <si>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</si>
  <si>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</si>
  <si>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</si>
  <si>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</si>
  <si>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</si>
  <si>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</si>
  <si>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</si>
  <si>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</si>
  <si>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</si>
  <si>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</si>
  <si>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</si>
  <si>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</si>
  <si>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</si>
  <si>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</si>
  <si>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</si>
  <si>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</si>
  <si>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</si>
  <si>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</si>
  <si>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</si>
  <si>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</si>
  <si>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</si>
  <si>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</si>
  <si>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</si>
  <si>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</si>
  <si>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</si>
  <si>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</si>
  <si>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</si>
  <si>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</si>
  <si>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</si>
  <si>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</si>
  <si>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</si>
  <si>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</si>
  <si>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</si>
  <si>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</si>
  <si>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</si>
  <si>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</si>
  <si>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</si>
  <si>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</si>
  <si>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</si>
  <si>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</si>
  <si>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</si>
  <si>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</si>
  <si>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</si>
  <si>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</si>
  <si>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</si>
  <si>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</si>
  <si>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</si>
  <si>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</si>
  <si>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</si>
  <si>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</si>
  <si>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</si>
  <si>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</si>
  <si>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</si>
  <si>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</si>
  <si>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</si>
  <si>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</si>
  <si>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</si>
  <si>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</si>
  <si>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</si>
  <si>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</si>
  <si>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</si>
  <si>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</si>
  <si>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</si>
  <si>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</si>
  <si>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</si>
  <si>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</si>
  <si>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</si>
  <si>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</si>
  <si>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</si>
  <si>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</si>
  <si>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</si>
  <si>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</si>
  <si>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</si>
  <si>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</si>
  <si>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</si>
  <si>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</si>
  <si>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</si>
  <si>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</si>
  <si>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</si>
  <si>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</si>
  <si>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</si>
  <si>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</si>
  <si>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</si>
  <si>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</si>
  <si>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</si>
  <si>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</si>
  <si>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</si>
  <si>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</si>
  <si>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</si>
  <si>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</si>
  <si>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</si>
  <si>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</si>
  <si>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</si>
  <si>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</si>
  <si>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</si>
  <si>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</si>
  <si>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</si>
  <si>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</si>
  <si>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</si>
  <si>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</si>
  <si>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</si>
  <si>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</si>
  <si>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</si>
  <si>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</si>
  <si>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</si>
  <si>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</si>
  <si>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</si>
  <si>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</si>
  <si>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</si>
  <si>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</si>
  <si>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</si>
  <si>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</si>
  <si>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</si>
  <si>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</si>
  <si>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</si>
  <si>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</si>
  <si>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</si>
  <si>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</si>
  <si>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</si>
  <si>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</si>
  <si>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</si>
  <si>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</si>
  <si>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</si>
  <si>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</si>
  <si>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</si>
  <si>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</si>
  <si>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</si>
  <si>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</si>
  <si>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</si>
  <si>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</si>
  <si>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</si>
  <si>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</si>
  <si>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</si>
  <si>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</si>
  <si>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</si>
  <si>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</si>
  <si>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</si>
  <si>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</si>
  <si>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</si>
  <si>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</si>
  <si>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</si>
  <si>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</si>
  <si>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</si>
  <si>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</si>
  <si>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</si>
  <si>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</si>
  <si>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</si>
  <si>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</si>
  <si>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</si>
  <si>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</si>
  <si>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</si>
  <si>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</si>
  <si>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</si>
  <si>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</si>
  <si>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</si>
  <si>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</si>
  <si>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</si>
  <si>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</si>
  <si>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</si>
  <si>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</si>
  <si>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</si>
  <si>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</si>
  <si>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</si>
  <si>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</si>
  <si>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</si>
  <si>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</si>
  <si>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</si>
  <si>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</si>
  <si>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</si>
  <si>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</si>
  <si>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</si>
  <si>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</si>
  <si>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</si>
  <si>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</si>
  <si>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</si>
  <si>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</si>
  <si>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</si>
  <si>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</si>
  <si>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</si>
  <si>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</si>
  <si>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</si>
  <si>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</si>
  <si>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</si>
  <si>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</si>
  <si>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</si>
  <si>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</si>
  <si>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</si>
  <si>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</si>
  <si>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</si>
  <si>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</si>
  <si>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</si>
  <si>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</si>
  <si>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</si>
  <si>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</si>
  <si>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</si>
  <si>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</si>
  <si>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</si>
  <si>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</si>
  <si>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</si>
  <si>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</si>
  <si>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</si>
  <si>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</si>
  <si>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</si>
  <si>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</si>
  <si>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</si>
  <si>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</si>
  <si>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</si>
  <si>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</si>
  <si>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</si>
  <si>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</si>
  <si>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</si>
  <si>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</si>
  <si>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</si>
  <si>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</si>
  <si>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</si>
  <si>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</si>
  <si>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</si>
  <si>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</si>
  <si>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</si>
  <si>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</si>
  <si>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</si>
  <si>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</si>
  <si>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</si>
  <si>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</si>
  <si>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</si>
  <si>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</si>
  <si>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</si>
  <si>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</si>
  <si>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</si>
  <si>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</si>
  <si>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</si>
  <si>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</si>
  <si>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</si>
  <si>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</si>
  <si>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</si>
  <si>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</si>
  <si>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</si>
  <si>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</si>
  <si>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</si>
  <si>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</si>
  <si>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</si>
  <si>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</si>
  <si>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</si>
  <si>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</si>
  <si>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</si>
  <si>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</si>
  <si>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</si>
  <si>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</si>
  <si>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</si>
  <si>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</si>
  <si>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</si>
  <si>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</si>
  <si>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</si>
  <si>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</si>
  <si>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</si>
  <si>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</si>
  <si>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</si>
  <si>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</si>
  <si>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</si>
  <si>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</si>
  <si>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</si>
  <si>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</si>
  <si>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</si>
  <si>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</si>
  <si>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</si>
  <si>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</si>
  <si>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</si>
  <si>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</si>
  <si>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</si>
  <si>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</si>
  <si>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</si>
  <si>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</si>
  <si>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</si>
  <si>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</si>
  <si>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</si>
  <si>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</si>
  <si>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</si>
  <si>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</si>
  <si>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</si>
  <si>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</si>
  <si>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</si>
  <si>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</si>
  <si>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</si>
  <si>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</si>
  <si>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</si>
  <si>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</si>
  <si>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</si>
  <si>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</si>
  <si>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</si>
  <si>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</si>
  <si>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</si>
  <si>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</si>
  <si>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</si>
  <si>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</si>
  <si>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</si>
  <si>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</si>
  <si>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</si>
  <si>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</si>
  <si>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</si>
  <si>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</si>
  <si>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</si>
  <si>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</si>
  <si>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</si>
  <si>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</si>
  <si>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</si>
  <si>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</si>
  <si>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</si>
  <si>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</si>
  <si>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</si>
  <si>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</si>
  <si>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</si>
  <si>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</si>
  <si>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</si>
  <si>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</si>
  <si>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</si>
  <si>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</si>
  <si>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</si>
  <si>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</si>
  <si>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</si>
  <si>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</si>
  <si>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</si>
  <si>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</si>
  <si>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</si>
  <si>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</si>
  <si>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</si>
  <si>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</si>
  <si>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</si>
  <si>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</si>
  <si>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</si>
  <si>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</si>
  <si>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</si>
  <si>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</si>
  <si>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</si>
  <si>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</si>
  <si>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</si>
  <si>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</si>
  <si>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</si>
  <si>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</si>
  <si>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</si>
  <si>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</si>
  <si>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</si>
  <si>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</si>
  <si>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</si>
  <si>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</si>
  <si>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</si>
  <si>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</si>
  <si>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</si>
  <si>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</si>
  <si>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</si>
  <si>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</si>
  <si>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</si>
  <si>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</si>
  <si>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</si>
  <si>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</si>
  <si>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</si>
  <si>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</si>
  <si>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</si>
  <si>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</si>
  <si>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</si>
  <si>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</si>
  <si>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</si>
  <si>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</si>
  <si>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</si>
  <si>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</si>
  <si>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</si>
  <si>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</si>
  <si>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</si>
  <si>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</si>
  <si>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</si>
  <si>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</si>
  <si>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</si>
  <si>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</si>
  <si>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</si>
  <si>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</si>
  <si>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</si>
  <si>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</si>
  <si>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</si>
  <si>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</si>
  <si>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</si>
  <si>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</si>
  <si>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</si>
  <si>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</si>
  <si>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</si>
  <si>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</si>
  <si>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</si>
  <si>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</si>
  <si>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</si>
  <si>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</si>
  <si>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</si>
  <si>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</si>
  <si>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</si>
  <si>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</si>
  <si>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</si>
  <si>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</si>
  <si>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</si>
  <si>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</si>
  <si>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</si>
  <si>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</si>
  <si>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</si>
  <si>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</si>
  <si>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</si>
  <si>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</si>
  <si>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</si>
  <si>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</si>
  <si>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</si>
  <si>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</si>
  <si>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</si>
  <si>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</si>
  <si>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</si>
  <si>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</si>
  <si>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</si>
  <si>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</si>
  <si>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</si>
  <si>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</si>
  <si>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</si>
  <si>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</si>
  <si>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</si>
  <si>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</si>
  <si>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</si>
  <si>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</si>
  <si>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</si>
  <si>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</si>
  <si>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</si>
  <si>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</si>
  <si>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</si>
  <si>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</si>
  <si>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</si>
  <si>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</si>
  <si>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</si>
  <si>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</si>
  <si>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</si>
  <si>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</si>
  <si>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</si>
  <si>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</si>
  <si>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</si>
  <si>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</si>
  <si>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</si>
  <si>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</si>
  <si>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</si>
  <si>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</si>
  <si>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</si>
  <si>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</si>
  <si>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</si>
  <si>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</si>
  <si>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</si>
  <si>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</si>
  <si>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</si>
  <si>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</si>
  <si>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</si>
  <si>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</si>
  <si>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</si>
  <si>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</si>
  <si>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</si>
  <si>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</si>
  <si>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</si>
  <si>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</si>
  <si>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</si>
  <si>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</si>
  <si>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</si>
  <si>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</si>
  <si>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</si>
  <si>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</si>
  <si>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</si>
  <si>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</si>
  <si>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</si>
  <si>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</si>
  <si>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</si>
  <si>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</si>
  <si>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</si>
  <si>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</si>
  <si>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</si>
  <si>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</si>
  <si>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</si>
  <si>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</si>
  <si>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</si>
  <si>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</si>
  <si>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</si>
  <si>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</si>
  <si>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</si>
  <si>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</si>
  <si>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</si>
  <si>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</si>
  <si>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</si>
  <si>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</si>
  <si>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</si>
  <si>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</si>
  <si>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</si>
  <si>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</si>
  <si>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</si>
  <si>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</si>
  <si>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</si>
  <si>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</si>
  <si>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</si>
  <si>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</si>
  <si>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</si>
  <si>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</si>
  <si>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</si>
  <si>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</si>
  <si>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</si>
  <si>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</si>
  <si>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</si>
  <si>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</si>
  <si>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</si>
  <si>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</si>
  <si>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</si>
  <si>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</si>
  <si>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</si>
  <si>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</si>
  <si>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</si>
  <si>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</si>
  <si>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</si>
  <si>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</si>
  <si>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</si>
  <si>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</si>
  <si>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</si>
  <si>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</si>
  <si>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</si>
  <si>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</si>
  <si>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</si>
  <si>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</si>
  <si>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</si>
  <si>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</si>
  <si>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</si>
  <si>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</si>
  <si>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</si>
  <si>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</si>
  <si>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</si>
  <si>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</si>
  <si>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</si>
  <si>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</si>
  <si>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</si>
  <si>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</si>
  <si>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</si>
  <si>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</si>
  <si>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</si>
  <si>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</si>
  <si>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</si>
  <si>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</si>
  <si>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</si>
  <si>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</si>
  <si>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</si>
  <si>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</si>
  <si>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</si>
  <si>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</si>
  <si>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</si>
  <si>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</si>
  <si>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</si>
  <si>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</si>
  <si>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</si>
  <si>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</si>
  <si>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</si>
  <si>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</si>
  <si>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</si>
  <si>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</si>
  <si>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</si>
  <si>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</si>
  <si>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</si>
  <si>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</si>
  <si>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</si>
  <si>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</si>
  <si>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</si>
  <si>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</si>
  <si>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</si>
  <si>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</si>
  <si>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</si>
  <si>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</si>
  <si>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</si>
  <si>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</si>
  <si>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</si>
  <si>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</si>
  <si>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</si>
  <si>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</si>
  <si>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</si>
  <si>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</si>
  <si>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</si>
  <si>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</si>
  <si>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</si>
  <si>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</si>
  <si>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</si>
  <si>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</si>
  <si>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</si>
  <si>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</si>
  <si>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</si>
  <si>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</si>
  <si>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</si>
  <si>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</si>
  <si>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</si>
  <si>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</si>
  <si>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</si>
  <si>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</si>
  <si>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</si>
  <si>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</si>
  <si>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</si>
  <si>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</si>
  <si>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</si>
  <si>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</si>
  <si>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</si>
  <si>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</si>
  <si>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</si>
  <si>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</si>
  <si>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</si>
  <si>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</si>
  <si>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</si>
  <si>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</si>
  <si>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</si>
  <si>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</si>
  <si>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</si>
  <si>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</si>
  <si>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</si>
  <si>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</si>
  <si>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</si>
  <si>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</si>
  <si>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</si>
  <si>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</si>
  <si>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</si>
  <si>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</si>
  <si>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</si>
  <si>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</si>
  <si>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</si>
  <si>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</si>
  <si>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</si>
  <si>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</si>
  <si>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</si>
  <si>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</si>
  <si>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</si>
  <si>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</si>
  <si>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</si>
  <si>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</si>
  <si>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</si>
  <si>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</si>
  <si>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</si>
  <si>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</si>
  <si>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</si>
  <si>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</si>
  <si>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</si>
  <si>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</si>
  <si>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</si>
  <si>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</si>
  <si>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</si>
  <si>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</si>
  <si>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</si>
  <si>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</si>
  <si>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</si>
  <si>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</si>
  <si>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</si>
  <si>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</si>
  <si>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</si>
  <si>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</si>
  <si>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</si>
  <si>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</si>
  <si>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</si>
  <si>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</si>
  <si>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</si>
  <si>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</si>
  <si>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</si>
  <si>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</si>
  <si>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</si>
  <si>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</si>
  <si>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</si>
  <si>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</si>
  <si>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</si>
  <si>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</si>
  <si>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</si>
  <si>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</si>
  <si>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</si>
  <si>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</si>
  <si>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</si>
  <si>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</si>
  <si>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</si>
  <si>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</si>
  <si>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</si>
  <si>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</si>
  <si>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</si>
  <si>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</si>
  <si>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</si>
  <si>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</si>
  <si>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</si>
  <si>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</si>
  <si>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</si>
  <si>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</si>
  <si>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</si>
  <si>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</si>
  <si>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</si>
  <si>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</si>
  <si>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</si>
  <si>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</si>
  <si>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</si>
  <si>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</si>
  <si>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</si>
  <si>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</si>
  <si>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</si>
  <si>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</si>
  <si>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</si>
  <si>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</si>
  <si>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</si>
  <si>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</si>
  <si>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</si>
  <si>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</si>
  <si>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</si>
  <si>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</si>
  <si>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</si>
  <si>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</si>
  <si>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</si>
  <si>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</si>
  <si>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</si>
  <si>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</si>
  <si>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</si>
  <si>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</si>
  <si>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</si>
  <si>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</si>
  <si>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</si>
  <si>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</si>
  <si>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</si>
  <si>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</si>
  <si>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</si>
  <si>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</si>
  <si>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</si>
  <si>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</si>
  <si>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</si>
  <si>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</si>
  <si>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</si>
  <si>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</si>
  <si>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</si>
  <si>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</si>
  <si>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</si>
  <si>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</si>
  <si>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</si>
  <si>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</si>
  <si>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</si>
  <si>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</si>
  <si>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</si>
  <si>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</si>
  <si>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</si>
  <si>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</si>
  <si>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</si>
  <si>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</si>
  <si>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</si>
  <si>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</si>
  <si>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</si>
  <si>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</si>
  <si>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</si>
  <si>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</si>
  <si>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</si>
  <si>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</si>
  <si>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</si>
  <si>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</si>
  <si>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</si>
  <si>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</si>
  <si>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</si>
  <si>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</si>
  <si>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</si>
  <si>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</si>
  <si>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</si>
  <si>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</si>
  <si>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</si>
  <si>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</si>
  <si>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</si>
  <si>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</si>
  <si>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</si>
  <si>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</si>
  <si>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</si>
  <si>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</si>
  <si>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</si>
  <si>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</si>
  <si>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</si>
  <si>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</si>
  <si>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</si>
  <si>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</si>
  <si>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</si>
  <si>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</si>
  <si>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</si>
  <si>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</si>
  <si>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</si>
  <si>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</si>
  <si>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</si>
  <si>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</si>
  <si>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</si>
  <si>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</si>
  <si>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</si>
  <si>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</si>
  <si>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</si>
  <si>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</si>
  <si>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</si>
  <si>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</si>
  <si>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</si>
  <si>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</si>
  <si>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</si>
  <si>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</si>
  <si>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</si>
  <si>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</si>
  <si>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</si>
  <si>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</si>
  <si>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</si>
  <si>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</si>
  <si>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</si>
  <si>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</si>
  <si>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</si>
  <si>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</si>
  <si>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</si>
  <si>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</si>
  <si>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</si>
  <si>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</si>
  <si>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</si>
  <si>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</si>
  <si>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</si>
  <si>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</si>
  <si>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</si>
  <si>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</si>
  <si>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</si>
  <si>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</si>
  <si>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</si>
  <si>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</si>
  <si>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</si>
  <si>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</si>
  <si>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</si>
  <si>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</si>
  <si>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</si>
  <si>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</si>
  <si>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</si>
  <si>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</si>
  <si>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</si>
  <si>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</si>
  <si>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</si>
  <si>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</si>
  <si>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</si>
  <si>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</si>
  <si>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</si>
  <si>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</si>
  <si>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</si>
  <si>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</si>
  <si>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</si>
  <si>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</si>
  <si>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</si>
  <si>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</si>
  <si>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</si>
  <si>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</si>
  <si>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</si>
  <si>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</si>
  <si>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</si>
  <si>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</si>
  <si>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</si>
  <si>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</si>
  <si>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</si>
  <si>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</si>
  <si>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</si>
  <si>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</si>
  <si>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</si>
  <si>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</si>
  <si>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</si>
  <si>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</si>
  <si>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</si>
  <si>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</si>
  <si>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</si>
  <si>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</si>
  <si>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</si>
  <si>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</si>
  <si>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</si>
  <si>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</si>
  <si>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</si>
  <si>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</si>
  <si>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</si>
  <si>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</si>
  <si>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</si>
  <si>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</si>
  <si>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</si>
  <si>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</si>
  <si>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</si>
  <si>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</si>
  <si>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</si>
  <si>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</si>
  <si>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</si>
  <si>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</si>
  <si>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</si>
  <si>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</si>
  <si>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</si>
  <si>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</si>
  <si>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</si>
  <si>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</si>
  <si>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</si>
  <si>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</si>
  <si>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</si>
  <si>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</si>
  <si>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</si>
  <si>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</si>
  <si>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</si>
  <si>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</si>
  <si>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</si>
  <si>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</si>
  <si>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</si>
  <si>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</si>
  <si>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</si>
  <si>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</si>
  <si>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</si>
  <si>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</si>
  <si>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</si>
  <si>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</si>
  <si>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</si>
  <si>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</si>
  <si>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</si>
  <si>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</si>
  <si>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</si>
  <si>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</si>
  <si>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</si>
  <si>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</si>
  <si>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</si>
  <si>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</si>
  <si>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</si>
  <si>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</si>
  <si>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</si>
  <si>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</si>
  <si>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</si>
  <si>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</si>
  <si>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</si>
  <si>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</si>
  <si>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</si>
  <si>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</si>
  <si>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</si>
  <si>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</si>
  <si>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</si>
  <si>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</si>
  <si>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</si>
  <si>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</si>
  <si>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</si>
  <si>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</si>
  <si>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</si>
  <si>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</si>
  <si>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</si>
  <si>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</si>
  <si>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</si>
  <si>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</si>
  <si>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</si>
  <si>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</si>
  <si>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</si>
  <si>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</si>
  <si>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</si>
  <si>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</si>
  <si>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</si>
  <si>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</si>
  <si>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</si>
  <si>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</si>
  <si>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</si>
  <si>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</si>
  <si>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</si>
  <si>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</si>
  <si>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</si>
  <si>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</si>
  <si>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</si>
  <si>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</si>
  <si>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</si>
  <si>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</si>
  <si>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</si>
  <si>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</si>
  <si>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</si>
  <si>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</si>
  <si>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</si>
  <si>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</si>
  <si>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</si>
  <si>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</si>
  <si>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</si>
  <si>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</si>
  <si>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</si>
  <si>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</si>
  <si>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</si>
  <si>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</si>
  <si>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</si>
  <si>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</si>
  <si>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</si>
  <si>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</si>
  <si>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</si>
  <si>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</si>
  <si>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</si>
  <si>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</si>
  <si>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</si>
  <si>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</si>
  <si>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</si>
  <si>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</si>
  <si>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</si>
  <si>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</si>
  <si>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</si>
  <si>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</si>
  <si>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</si>
  <si>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</si>
  <si>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</si>
  <si>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</si>
  <si>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</si>
  <si>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</si>
  <si>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</si>
  <si>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</si>
  <si>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</si>
  <si>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</si>
  <si>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</si>
  <si>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</si>
  <si>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</si>
  <si>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</si>
  <si>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</si>
  <si>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</si>
  <si>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</si>
  <si>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</si>
  <si>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</si>
  <si>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</si>
  <si>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</si>
  <si>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</si>
  <si>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</si>
  <si>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</si>
  <si>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</si>
  <si>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</si>
  <si>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</si>
  <si>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</si>
  <si>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</si>
  <si>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</si>
  <si>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</si>
  <si>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</si>
  <si>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</si>
  <si>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</si>
  <si>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</si>
  <si>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</si>
  <si>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</si>
  <si>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</si>
  <si>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</si>
  <si>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</si>
  <si>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</si>
  <si>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</si>
  <si>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</si>
  <si>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</si>
  <si>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</si>
  <si>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</si>
  <si>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</si>
  <si>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</si>
  <si>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</si>
  <si>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</si>
  <si>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</si>
  <si>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</si>
  <si>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</si>
  <si>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</si>
  <si>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</si>
  <si>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</si>
  <si>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</si>
  <si>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</si>
  <si>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</si>
  <si>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</si>
  <si>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</si>
  <si>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</si>
  <si>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</si>
  <si>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</si>
  <si>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</si>
  <si>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</si>
  <si>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</si>
  <si>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</si>
  <si>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</si>
  <si>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</si>
  <si>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</si>
  <si>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</si>
  <si>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</si>
  <si>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</si>
  <si>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</si>
  <si>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</si>
  <si>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</si>
  <si>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</si>
  <si>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</si>
  <si>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</si>
  <si>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</si>
  <si>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</si>
  <si>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</si>
  <si>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</si>
  <si>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</si>
  <si>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</si>
  <si>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</si>
  <si>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</si>
  <si>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</si>
  <si>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</si>
  <si>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</si>
  <si>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</si>
  <si>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</si>
  <si>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</si>
  <si>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</si>
  <si>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</si>
  <si>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</si>
  <si>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</si>
  <si>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</si>
  <si>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</si>
  <si>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</si>
  <si>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</si>
  <si>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</si>
  <si>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</si>
  <si>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</si>
  <si>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</si>
  <si>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</si>
  <si>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</si>
  <si>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</si>
  <si>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</si>
  <si>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</si>
  <si>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</si>
  <si>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</si>
  <si>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</si>
  <si>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</si>
  <si>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</si>
  <si>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</si>
  <si>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</si>
  <si>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</si>
  <si>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</si>
  <si>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</si>
  <si>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</si>
  <si>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</si>
  <si>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</si>
  <si>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</si>
  <si>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</si>
  <si>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</si>
  <si>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</si>
  <si>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</si>
  <si>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</si>
  <si>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</si>
  <si>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</si>
  <si>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</si>
  <si>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</si>
  <si>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</si>
  <si>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</si>
  <si>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</si>
  <si>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</si>
  <si>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</si>
  <si>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</si>
  <si>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</si>
  <si>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</si>
  <si>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</si>
  <si>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</si>
  <si>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</si>
  <si>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</si>
  <si>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</si>
  <si>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</si>
  <si>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</si>
  <si>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</si>
  <si>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</si>
  <si>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</si>
  <si>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</si>
  <si>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</si>
  <si>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</si>
  <si>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</si>
  <si>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</si>
  <si>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</si>
  <si>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</si>
  <si>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</si>
  <si>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</si>
  <si>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</si>
  <si>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</si>
  <si>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</si>
  <si>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</si>
  <si>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</si>
  <si>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</si>
  <si>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</si>
  <si>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</si>
  <si>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</si>
  <si>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</si>
  <si>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</si>
  <si>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</si>
  <si>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</si>
  <si>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</si>
  <si>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</si>
  <si>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</si>
  <si>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</si>
  <si>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</si>
  <si>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</si>
  <si>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</si>
  <si>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</si>
  <si>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</si>
  <si>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</si>
  <si>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</si>
  <si>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</si>
  <si>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</si>
  <si>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</si>
  <si>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</si>
  <si>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</si>
  <si>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</si>
  <si>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</si>
  <si>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</si>
  <si>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</si>
  <si>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</si>
  <si>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</si>
  <si>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</si>
  <si>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</si>
  <si>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</si>
  <si>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</si>
  <si>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</si>
  <si>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</si>
  <si>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</si>
  <si>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</si>
  <si>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</si>
  <si>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</si>
  <si>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</si>
  <si>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</si>
  <si>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</si>
  <si>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</si>
  <si>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</si>
  <si>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</si>
  <si>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</si>
  <si>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</si>
  <si>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</si>
  <si>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</si>
  <si>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</si>
  <si>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</si>
  <si>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</si>
  <si>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</si>
  <si>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</si>
  <si>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</si>
  <si>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</si>
  <si>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</si>
  <si>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</si>
  <si>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</si>
  <si>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</si>
  <si>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</si>
  <si>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</si>
  <si>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</si>
  <si>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</si>
  <si>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</si>
  <si>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</si>
  <si>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</si>
  <si>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</si>
  <si>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</si>
  <si>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</si>
  <si>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</si>
  <si>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</si>
  <si>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</si>
  <si>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</si>
  <si>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</si>
  <si>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</si>
  <si>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</si>
  <si>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</si>
  <si>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</si>
  <si>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</si>
  <si>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</si>
  <si>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</si>
  <si>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</si>
  <si>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</si>
  <si>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</si>
  <si>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</si>
  <si>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</si>
  <si>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</si>
  <si>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</si>
  <si>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</si>
  <si>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</si>
  <si>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</si>
  <si>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</si>
  <si>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</si>
  <si>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</si>
  <si>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</si>
  <si>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</si>
  <si>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</si>
  <si>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</si>
  <si>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</si>
  <si>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</si>
  <si>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</si>
  <si>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</si>
  <si>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</si>
  <si>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</si>
  <si>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</si>
  <si>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</si>
  <si>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</si>
  <si>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</si>
  <si>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</si>
  <si>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</si>
  <si>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</si>
  <si>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</si>
  <si>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</si>
  <si>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</si>
  <si>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</si>
  <si>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</si>
  <si>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</si>
  <si>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</si>
  <si>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</si>
  <si>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</si>
  <si>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</si>
  <si>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</si>
  <si>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</si>
  <si>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</si>
  <si>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</si>
  <si>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</si>
  <si>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</si>
  <si>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</si>
  <si>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</si>
  <si>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</si>
  <si>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</si>
  <si>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</si>
  <si>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</si>
  <si>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</si>
  <si>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</si>
  <si>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</si>
  <si>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</si>
  <si>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</si>
  <si>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</si>
  <si>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</si>
  <si>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</si>
  <si>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</si>
  <si>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</si>
  <si>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</si>
  <si>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</si>
  <si>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</si>
  <si>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</si>
  <si>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</si>
  <si>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</si>
  <si>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</si>
  <si>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</si>
  <si>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</si>
  <si>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</si>
  <si>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</si>
  <si>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</si>
  <si>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</si>
  <si>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</si>
  <si>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</si>
  <si>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</si>
  <si>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</si>
  <si>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</si>
  <si>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</si>
  <si>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</si>
  <si>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</si>
  <si>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</si>
  <si>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</si>
  <si>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</si>
  <si>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</si>
  <si>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</si>
  <si>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</si>
  <si>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</si>
  <si>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</si>
  <si>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</si>
  <si>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</si>
  <si>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</si>
  <si>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</si>
  <si>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</si>
  <si>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</si>
  <si>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</si>
  <si>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</si>
  <si>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</si>
  <si>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</si>
  <si>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</si>
  <si>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</si>
  <si>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</si>
  <si>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</si>
  <si>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</si>
  <si>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</si>
  <si>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</si>
  <si>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</si>
  <si>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</si>
  <si>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</si>
  <si>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</si>
  <si>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</si>
  <si>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</si>
  <si>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</si>
  <si>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</si>
  <si>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</si>
  <si>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</si>
  <si>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</si>
  <si>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</si>
  <si>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</si>
  <si>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</si>
  <si>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</si>
  <si>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</si>
  <si>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</si>
  <si>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</si>
  <si>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</si>
  <si>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</si>
  <si>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</si>
  <si>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</si>
  <si>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</si>
  <si>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</si>
  <si>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</si>
  <si>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</si>
  <si>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</si>
  <si>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</si>
  <si>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</si>
  <si>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</si>
  <si>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</si>
  <si>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</si>
  <si>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</si>
  <si>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</si>
  <si>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</si>
  <si>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</si>
  <si>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</si>
  <si>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</si>
  <si>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</si>
  <si>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</si>
  <si>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</si>
  <si>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</si>
  <si>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</si>
  <si>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</si>
  <si>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</si>
  <si>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</si>
  <si>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</si>
  <si>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</si>
  <si>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</si>
  <si>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</si>
  <si>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</si>
  <si>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</si>
  <si>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</si>
  <si>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</si>
  <si>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</si>
  <si>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</si>
  <si>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</si>
  <si>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</si>
  <si>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</si>
  <si>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</si>
  <si>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</si>
  <si>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</si>
  <si>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</si>
  <si>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</si>
  <si>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</si>
  <si>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</si>
  <si>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</si>
  <si>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</si>
  <si>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</si>
  <si>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</si>
  <si>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</si>
  <si>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</si>
  <si>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</si>
  <si>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</si>
  <si>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</si>
  <si>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</si>
  <si>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</si>
  <si>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</si>
  <si>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</si>
  <si>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</si>
  <si>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</si>
  <si>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</si>
  <si>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</si>
  <si>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</si>
  <si>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</si>
  <si>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</si>
  <si>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</si>
  <si>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</si>
  <si>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</si>
  <si>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</si>
  <si>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</si>
  <si>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</si>
  <si>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</si>
  <si>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</si>
  <si>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</si>
  <si>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</si>
  <si>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</si>
  <si>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</si>
  <si>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</si>
  <si>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</si>
  <si>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</si>
  <si>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</si>
  <si>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</si>
  <si>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</si>
  <si>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</si>
  <si>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</si>
  <si>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</si>
  <si>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</si>
  <si>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</si>
  <si>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</si>
  <si>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</si>
  <si>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</si>
  <si>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</si>
  <si>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</si>
  <si>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</si>
  <si>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</si>
  <si>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</si>
  <si>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</si>
  <si>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</si>
  <si>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</si>
  <si>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</si>
  <si>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</si>
  <si>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</si>
  <si>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</si>
  <si>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</si>
  <si>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</si>
  <si>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</si>
  <si>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</si>
  <si>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</si>
  <si>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</si>
  <si>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</si>
  <si>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</si>
  <si>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</si>
  <si>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</si>
  <si>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</si>
  <si>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</si>
  <si>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</si>
  <si>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</si>
  <si>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</si>
  <si>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</si>
  <si>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</si>
  <si>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</si>
  <si>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</si>
  <si>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</si>
  <si>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</si>
  <si>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</si>
  <si>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</si>
  <si>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</si>
  <si>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</si>
  <si>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</si>
  <si>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</si>
  <si>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</si>
  <si>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</si>
  <si>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</si>
  <si>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</si>
  <si>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</si>
  <si>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</si>
  <si>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</si>
  <si>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</si>
  <si>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</si>
  <si>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</si>
  <si>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</si>
  <si>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</si>
  <si>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</si>
  <si>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</si>
  <si>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</si>
  <si>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</si>
  <si>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</si>
  <si>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</si>
  <si>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</si>
  <si>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</si>
  <si>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</si>
  <si>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</si>
  <si>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</si>
  <si>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</si>
  <si>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</si>
  <si>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</si>
  <si>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</si>
  <si>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</si>
  <si>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</si>
  <si>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</si>
  <si>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</si>
  <si>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</si>
  <si>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</si>
  <si>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</si>
  <si>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</si>
  <si>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</si>
  <si>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</si>
  <si>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</si>
  <si>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</si>
  <si>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</si>
  <si>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</si>
  <si>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</si>
  <si>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</si>
  <si>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</si>
  <si>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</si>
  <si>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</si>
  <si>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</si>
  <si>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</si>
  <si>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</si>
  <si>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</si>
  <si>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</si>
  <si>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</si>
  <si>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</si>
  <si>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</si>
  <si>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</si>
  <si>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</si>
  <si>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</si>
  <si>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</si>
  <si>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</si>
  <si>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</si>
  <si>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</si>
  <si>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</si>
  <si>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</si>
  <si>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</si>
  <si>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</si>
  <si>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</si>
  <si>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</si>
  <si>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</si>
  <si>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</si>
  <si>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</si>
  <si>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</si>
  <si>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</si>
  <si>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</si>
  <si>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</si>
  <si>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</si>
  <si>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</si>
  <si>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</si>
  <si>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</si>
  <si>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</si>
  <si>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</si>
  <si>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</si>
  <si>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</si>
  <si>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</si>
  <si>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</si>
  <si>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</si>
  <si>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</si>
  <si>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</si>
  <si>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</si>
  <si>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</si>
  <si>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</si>
  <si>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</si>
  <si>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</si>
  <si>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</si>
  <si>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</si>
  <si>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</si>
  <si>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</si>
  <si>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</si>
  <si>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</si>
  <si>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</si>
  <si>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</si>
  <si>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</si>
  <si>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</si>
  <si>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</si>
  <si>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</si>
  <si>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</si>
  <si>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</si>
  <si>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</si>
  <si>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</si>
  <si>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</si>
  <si>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</si>
  <si>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</si>
  <si>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</si>
  <si>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</si>
  <si>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</si>
  <si>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</si>
  <si>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</si>
  <si>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</si>
  <si>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</si>
  <si>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</si>
  <si>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</si>
  <si>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</si>
  <si>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</si>
  <si>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</si>
  <si>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</si>
  <si>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</si>
  <si>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</si>
  <si>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</si>
  <si>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</si>
  <si>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</si>
  <si>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</si>
  <si>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</si>
  <si>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</si>
  <si>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</si>
  <si>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</si>
  <si>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</si>
  <si>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</si>
  <si>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</si>
  <si>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</si>
  <si>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</si>
  <si>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</si>
  <si>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</si>
  <si>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</si>
  <si>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</si>
  <si>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</si>
  <si>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</si>
  <si>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</si>
  <si>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</si>
  <si>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</si>
  <si>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</si>
  <si>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</si>
  <si>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</si>
  <si>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</si>
  <si>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</si>
  <si>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</si>
  <si>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</si>
  <si>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</si>
  <si>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</si>
  <si>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</si>
  <si>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</si>
  <si>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</si>
  <si>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</si>
  <si>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</si>
  <si>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</si>
  <si>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</si>
  <si>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</si>
  <si>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</si>
  <si>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</si>
  <si>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</si>
  <si>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</si>
  <si>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</si>
  <si>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</si>
  <si>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</si>
  <si>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</si>
  <si>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</si>
  <si>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</si>
  <si>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</si>
  <si>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</si>
  <si>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</si>
  <si>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</si>
  <si>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</si>
  <si>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</si>
  <si>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</si>
  <si>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</si>
  <si>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</si>
  <si>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</si>
  <si>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</si>
  <si>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</si>
  <si>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</si>
  <si>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</si>
  <si>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</si>
  <si>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</si>
  <si>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</si>
  <si>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</si>
  <si>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</si>
  <si>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</si>
  <si>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</si>
  <si>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</si>
  <si>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</si>
  <si>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</si>
  <si>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</si>
  <si>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</si>
  <si>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</si>
  <si>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</si>
  <si>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</si>
  <si>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</si>
  <si>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</si>
  <si>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</si>
  <si>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</si>
  <si>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</si>
  <si>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</si>
  <si>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</si>
  <si>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</si>
  <si>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</si>
  <si>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</si>
  <si>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</si>
  <si>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</si>
  <si>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</si>
  <si>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</si>
  <si>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</si>
  <si>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</si>
  <si>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</si>
  <si>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</si>
  <si>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</si>
  <si>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</si>
  <si>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</si>
  <si>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</si>
  <si>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</si>
  <si>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</si>
  <si>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</si>
  <si>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</si>
  <si>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</si>
  <si>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</si>
  <si>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</si>
  <si>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</si>
  <si>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</si>
  <si>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</si>
  <si>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</si>
  <si>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</si>
  <si>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</si>
  <si>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</si>
  <si>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</si>
  <si>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</si>
  <si>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</si>
  <si>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</si>
  <si>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</si>
  <si>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</si>
  <si>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</si>
  <si>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</si>
  <si>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</si>
  <si>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</si>
  <si>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</si>
  <si>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</si>
  <si>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</si>
  <si>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</si>
  <si>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</si>
  <si>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</si>
  <si>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</si>
  <si>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</si>
  <si>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</si>
  <si>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</si>
  <si>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</si>
  <si>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</si>
  <si>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</si>
  <si>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</si>
  <si>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</si>
  <si>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</si>
  <si>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</si>
  <si>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</si>
  <si>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</si>
  <si>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</si>
  <si>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</si>
  <si>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</si>
  <si>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</si>
  <si>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</si>
  <si>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</si>
  <si>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</si>
  <si>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</si>
  <si>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</si>
  <si>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</si>
  <si>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</si>
  <si>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</si>
  <si>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</si>
  <si>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</si>
  <si>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</si>
  <si>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</si>
  <si>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</si>
  <si>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</si>
  <si>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</si>
  <si>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</si>
  <si>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</si>
  <si>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</si>
  <si>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</si>
  <si>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</si>
  <si>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</si>
  <si>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</si>
  <si>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</si>
  <si>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</si>
  <si>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</si>
  <si>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</si>
  <si>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</si>
  <si>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</si>
  <si>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</si>
  <si>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</si>
  <si>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</si>
  <si>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</si>
  <si>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</si>
  <si>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</si>
  <si>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</si>
  <si>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</si>
  <si>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</si>
  <si>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</si>
  <si>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</si>
  <si>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</si>
  <si>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</si>
  <si>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</si>
  <si>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</si>
  <si>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</si>
  <si>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</si>
  <si>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</si>
  <si>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</si>
  <si>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</si>
  <si>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</si>
  <si>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</si>
  <si>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</si>
  <si>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</si>
  <si>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</si>
  <si>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</si>
  <si>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</si>
  <si>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</si>
  <si>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</si>
  <si>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</si>
  <si>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</si>
  <si>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</si>
  <si>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</si>
  <si>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</si>
  <si>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</si>
  <si>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</si>
  <si>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</si>
  <si>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</si>
  <si>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</si>
  <si>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</si>
  <si>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</si>
  <si>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</si>
  <si>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</si>
  <si>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</si>
  <si>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</si>
  <si>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</si>
  <si>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</si>
  <si>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</si>
  <si>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</si>
  <si>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</si>
  <si>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</si>
  <si>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</si>
  <si>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</si>
  <si>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</si>
  <si>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</si>
  <si>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</si>
  <si>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</si>
  <si>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</si>
  <si>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</si>
  <si>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</si>
  <si>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</si>
  <si>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</si>
  <si>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</si>
  <si>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</si>
  <si>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</si>
  <si>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</si>
  <si>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</si>
  <si>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</si>
  <si>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</si>
  <si>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</si>
  <si>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</si>
  <si>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</si>
  <si>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</si>
  <si>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</si>
  <si>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</si>
  <si>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</si>
  <si>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</si>
  <si>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</si>
  <si>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</si>
  <si>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</si>
  <si>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</si>
  <si>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</si>
  <si>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</si>
  <si>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</si>
  <si>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</si>
  <si>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</si>
  <si>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</si>
  <si>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</si>
  <si>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</si>
  <si>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</si>
  <si>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</si>
  <si>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</si>
  <si>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</si>
  <si>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</si>
  <si>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</si>
  <si>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</si>
  <si>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</si>
  <si>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</si>
  <si>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</si>
  <si>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</si>
  <si>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</si>
  <si>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</si>
  <si>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</si>
  <si>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</si>
  <si>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</si>
  <si>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</si>
  <si>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</si>
  <si>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</si>
  <si>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</si>
  <si>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</si>
  <si>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</si>
  <si>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</si>
  <si>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</si>
  <si>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</si>
  <si>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</si>
  <si>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</si>
  <si>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</si>
  <si>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</si>
  <si>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</si>
  <si>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</si>
  <si>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</si>
  <si>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</si>
  <si>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</si>
  <si>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</si>
  <si>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</si>
  <si>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</si>
  <si>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</si>
  <si>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</si>
  <si>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</si>
  <si>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</si>
  <si>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</si>
  <si>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</si>
  <si>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</si>
  <si>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</si>
  <si>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</si>
  <si>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</si>
  <si>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</si>
  <si>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</si>
  <si>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</si>
  <si>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</si>
  <si>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</si>
  <si>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</si>
  <si>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</si>
  <si>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</si>
  <si>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</si>
  <si>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</si>
  <si>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</si>
  <si>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</si>
  <si>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</si>
  <si>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</si>
  <si>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</si>
  <si>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</si>
  <si>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</si>
  <si>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</si>
  <si>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</si>
  <si>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</si>
  <si>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</si>
  <si>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</si>
  <si>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</si>
  <si>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</si>
  <si>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</si>
  <si>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</si>
  <si>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</si>
  <si>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</si>
  <si>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</si>
  <si>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</si>
  <si>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</si>
  <si>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</si>
  <si>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</si>
  <si>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</si>
  <si>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</si>
  <si>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</si>
  <si>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</si>
  <si>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</si>
  <si>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</si>
  <si>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</si>
  <si>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</si>
  <si>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</si>
  <si>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</si>
  <si>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</si>
  <si>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</si>
  <si>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</si>
  <si>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</si>
  <si>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</si>
  <si>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</si>
  <si>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</si>
  <si>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</si>
  <si>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</si>
  <si>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</si>
  <si>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</si>
  <si>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</si>
  <si>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</si>
  <si>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</si>
  <si>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</si>
  <si>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</si>
  <si>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</si>
  <si>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</si>
  <si>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</si>
  <si>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</si>
  <si>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</si>
  <si>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</si>
  <si>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</si>
  <si>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</si>
  <si>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</si>
  <si>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</si>
  <si>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</si>
  <si>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</si>
  <si>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</si>
  <si>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</si>
  <si>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</si>
  <si>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</si>
  <si>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</si>
  <si>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</si>
  <si>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</si>
  <si>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</si>
  <si>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</si>
  <si>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</si>
  <si>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</si>
  <si>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</si>
  <si>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</si>
  <si>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</si>
  <si>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</si>
  <si>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</si>
  <si>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</si>
  <si>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</si>
  <si>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</si>
  <si>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</si>
  <si>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</si>
  <si>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</si>
  <si>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</si>
  <si>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</si>
  <si>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</si>
  <si>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</si>
  <si>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</si>
  <si>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</si>
  <si>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</si>
  <si>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</si>
  <si>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</si>
  <si>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</si>
  <si>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</si>
  <si>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</si>
  <si>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</si>
  <si>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</si>
  <si>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</si>
  <si>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</si>
  <si>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</si>
  <si>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</si>
  <si>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</si>
  <si>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</si>
  <si>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</si>
  <si>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</si>
  <si>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</si>
  <si>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</si>
  <si>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</si>
  <si>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</si>
  <si>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</si>
  <si>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</si>
  <si>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</si>
  <si>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</si>
  <si>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</si>
  <si>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</si>
  <si>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</si>
  <si>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</si>
  <si>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</si>
  <si>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</si>
  <si>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</si>
  <si>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</si>
  <si>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</si>
  <si>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</si>
  <si>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</si>
  <si>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</si>
  <si>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</si>
  <si>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</si>
  <si>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</si>
  <si>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</si>
  <si>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</si>
  <si>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</si>
  <si>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</si>
  <si>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</si>
  <si>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</si>
  <si>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</si>
  <si>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</si>
  <si>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</si>
  <si>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</si>
  <si>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</si>
  <si>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</si>
  <si>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</si>
  <si>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</si>
  <si>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</si>
  <si>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</si>
  <si>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</si>
  <si>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</si>
  <si>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</si>
  <si>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</si>
  <si>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</si>
  <si>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</si>
  <si>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</si>
  <si>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</si>
  <si>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</si>
  <si>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</si>
  <si>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</si>
  <si>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</si>
  <si>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</si>
  <si>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</si>
  <si>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</si>
  <si>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</si>
  <si>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</si>
  <si>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</si>
  <si>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</si>
  <si>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</si>
  <si>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</si>
  <si>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</si>
  <si>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</si>
  <si>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</si>
  <si>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</si>
  <si>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</si>
  <si>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</si>
  <si>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</si>
  <si>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</si>
  <si>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</si>
  <si>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</si>
  <si>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</si>
  <si>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</si>
  <si>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</si>
  <si>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</si>
  <si>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</si>
  <si>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</si>
  <si>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</si>
  <si>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</si>
  <si>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</si>
  <si>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</si>
  <si>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</si>
  <si>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</si>
  <si>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</si>
  <si>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</si>
  <si>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</si>
  <si>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</si>
  <si>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</si>
  <si>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</si>
  <si>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</si>
  <si>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</si>
  <si>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</si>
  <si>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</si>
  <si>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</si>
  <si>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</si>
  <si>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</si>
  <si>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</si>
  <si>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</si>
  <si>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</si>
  <si>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</si>
  <si>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</si>
  <si>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</si>
  <si>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</si>
  <si>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</si>
  <si>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</si>
  <si>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</si>
  <si>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</si>
  <si>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</si>
  <si>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</si>
  <si>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</si>
  <si>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</si>
  <si>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</si>
  <si>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</si>
  <si>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</si>
  <si>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</si>
  <si>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</si>
  <si>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</si>
  <si>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</si>
  <si>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</si>
  <si>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</si>
  <si>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</si>
  <si>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</si>
  <si>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</si>
  <si>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</si>
  <si>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</si>
  <si>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</si>
  <si>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</si>
  <si>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</si>
  <si>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</si>
  <si>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</si>
  <si>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</si>
  <si>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</si>
  <si>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</si>
  <si>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</si>
  <si>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</si>
  <si>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</si>
  <si>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</si>
  <si>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</si>
  <si>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</si>
  <si>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</si>
  <si>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</si>
  <si>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</si>
  <si>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</si>
  <si>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</si>
  <si>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</si>
  <si>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</si>
  <si>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</si>
  <si>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</si>
  <si>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</si>
  <si>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</si>
  <si>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</si>
  <si>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</si>
  <si>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</si>
  <si>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</si>
  <si>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</si>
  <si>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</si>
  <si>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</si>
  <si>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</si>
  <si>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</si>
  <si>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</si>
  <si>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</si>
  <si>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</si>
  <si>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</si>
  <si>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</si>
  <si>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</si>
  <si>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</si>
  <si>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</si>
  <si>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</si>
  <si>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</si>
  <si>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</si>
  <si>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</si>
  <si>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</si>
  <si>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</si>
  <si>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</si>
  <si>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</si>
  <si>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</si>
  <si>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</si>
  <si>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</si>
  <si>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</si>
  <si>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</si>
  <si>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</si>
  <si>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</si>
  <si>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</si>
  <si>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</si>
  <si>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</si>
  <si>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</si>
  <si>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</si>
  <si>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</si>
  <si>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</si>
  <si>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</si>
  <si>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</si>
  <si>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</si>
  <si>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</si>
  <si>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</si>
  <si>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</si>
  <si>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</si>
  <si>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</si>
  <si>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</si>
  <si>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</si>
  <si>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</si>
  <si>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</si>
  <si>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</si>
  <si>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</si>
  <si>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</si>
  <si>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</si>
  <si>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</si>
  <si>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</si>
  <si>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</si>
  <si>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</si>
  <si>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</si>
  <si>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</si>
  <si>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</si>
  <si>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</si>
  <si>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</si>
  <si>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</si>
  <si>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</si>
  <si>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</si>
  <si>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</si>
  <si>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</si>
  <si>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</si>
  <si>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</si>
  <si>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</si>
  <si>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</si>
  <si>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</si>
  <si>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</si>
  <si>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</si>
  <si>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</si>
  <si>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</si>
  <si>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</si>
  <si>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</si>
  <si>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</si>
  <si>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</si>
  <si>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</si>
  <si>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</si>
  <si>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</si>
  <si>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</si>
  <si>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</si>
  <si>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</si>
  <si>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</si>
  <si>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</si>
  <si>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</si>
  <si>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</si>
  <si>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</si>
  <si>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</si>
  <si>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</si>
  <si>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</si>
  <si>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</si>
  <si>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</si>
  <si>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</si>
  <si>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</si>
  <si>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</si>
  <si>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</si>
  <si>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</si>
  <si>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</si>
  <si>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</si>
  <si>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</si>
  <si>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</si>
  <si>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</si>
  <si>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</si>
  <si>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</si>
  <si>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</si>
  <si>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</si>
  <si>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</si>
  <si>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</si>
  <si>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</si>
  <si>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</si>
  <si>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</si>
  <si>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</si>
  <si>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</si>
  <si>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</si>
  <si>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</si>
  <si>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</si>
  <si>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</si>
  <si>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</si>
  <si>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</si>
  <si>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</si>
  <si>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</si>
  <si>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</si>
  <si>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</si>
  <si>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</si>
  <si>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</si>
  <si>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</si>
  <si>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</si>
  <si>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</si>
  <si>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</si>
  <si>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</si>
  <si>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</si>
  <si>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</si>
  <si>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</si>
  <si>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</si>
  <si>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</si>
  <si>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</si>
  <si>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</si>
  <si>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</si>
  <si>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</si>
  <si>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</si>
  <si>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</si>
  <si>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</si>
  <si>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</si>
  <si>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</si>
  <si>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</si>
  <si>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</si>
  <si>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</si>
  <si>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</si>
  <si>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</si>
  <si>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</si>
  <si>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</si>
  <si>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</si>
  <si>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</si>
  <si>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</si>
  <si>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</si>
  <si>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</si>
  <si>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</si>
  <si>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</si>
  <si>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</si>
  <si>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</si>
  <si>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</si>
  <si>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</si>
  <si>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</si>
  <si>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</si>
  <si>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</si>
  <si>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</si>
  <si>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</si>
  <si>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</si>
  <si>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</si>
  <si>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</si>
  <si>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</si>
  <si>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</si>
  <si>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</si>
  <si>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</si>
  <si>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</si>
  <si>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</si>
  <si>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</si>
  <si>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</si>
  <si>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</si>
  <si>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</si>
  <si>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</si>
  <si>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</si>
  <si>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</si>
  <si>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</si>
  <si>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</si>
  <si>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</si>
  <si>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</si>
  <si>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</si>
  <si>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</si>
  <si>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</si>
  <si>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</si>
  <si>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</si>
  <si>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</si>
  <si>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</si>
  <si>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</si>
  <si>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</si>
  <si>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</si>
  <si>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</si>
  <si>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</si>
  <si>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</si>
  <si>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</si>
  <si>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</si>
  <si>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</si>
  <si>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</si>
  <si>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</si>
  <si>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</si>
  <si>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</si>
  <si>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</si>
  <si>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</si>
  <si>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</si>
  <si>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</si>
  <si>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</si>
  <si>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</si>
  <si>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</si>
  <si>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</si>
  <si>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</si>
  <si>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</si>
  <si>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</si>
  <si>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</si>
  <si>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</si>
  <si>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</si>
  <si>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</si>
  <si>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</si>
  <si>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</si>
  <si>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</si>
  <si>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</si>
  <si>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</si>
  <si>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</si>
  <si>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</si>
  <si>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</si>
  <si>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</si>
  <si>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</si>
  <si>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</si>
  <si>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</si>
  <si>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</si>
  <si>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</si>
  <si>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</si>
  <si>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</si>
  <si>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</si>
  <si>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</si>
  <si>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</si>
  <si>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</si>
  <si>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</si>
  <si>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</si>
  <si>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</si>
  <si>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</si>
  <si>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</si>
  <si>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</si>
  <si>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</si>
  <si>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</si>
  <si>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</si>
  <si>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</si>
  <si>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</si>
  <si>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</si>
  <si>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</si>
  <si>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</si>
  <si>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</si>
  <si>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</si>
  <si>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</si>
  <si>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</si>
  <si>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</si>
  <si>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</si>
  <si>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</si>
  <si>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</si>
  <si>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</si>
  <si>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</si>
  <si>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</si>
  <si>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</si>
  <si>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</si>
  <si>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</si>
  <si>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</si>
  <si>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</si>
  <si>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</si>
  <si>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</si>
  <si>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</si>
  <si>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</si>
  <si>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</si>
  <si>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</si>
  <si>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</si>
  <si>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</si>
  <si>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</si>
  <si>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</si>
  <si>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</si>
  <si>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</si>
  <si>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</si>
  <si>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</si>
  <si>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</si>
  <si>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</si>
  <si>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</si>
  <si>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</si>
  <si>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</si>
  <si>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</si>
  <si>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</si>
  <si>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</si>
  <si>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</si>
  <si>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</si>
  <si>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</si>
  <si>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</si>
  <si>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</si>
  <si>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</si>
  <si>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</si>
  <si>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</si>
  <si>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</si>
  <si>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</si>
  <si>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</si>
  <si>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</si>
  <si>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</si>
  <si>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</si>
  <si>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</si>
  <si>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</si>
  <si>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</si>
  <si>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</si>
  <si>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</si>
  <si>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</si>
  <si>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</si>
  <si>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</si>
  <si>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</si>
  <si>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</si>
  <si>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</si>
  <si>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</si>
  <si>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</si>
  <si>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</si>
  <si>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</si>
  <si>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</si>
  <si>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</si>
  <si>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</si>
  <si>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</si>
  <si>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</si>
  <si>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</si>
  <si>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</si>
  <si>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</si>
  <si>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</si>
  <si>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</si>
  <si>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</si>
  <si>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</si>
  <si>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</si>
  <si>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</si>
  <si>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</si>
  <si>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</si>
  <si>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</si>
  <si>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</si>
  <si>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</si>
  <si>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</si>
  <si>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</si>
  <si>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</si>
  <si>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</si>
  <si>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</si>
  <si>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</si>
  <si>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</si>
  <si>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</si>
  <si>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</si>
  <si>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</si>
  <si>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</si>
  <si>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</si>
  <si>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</si>
  <si>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</si>
  <si>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</si>
  <si>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</si>
  <si>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</si>
  <si>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</si>
  <si>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</si>
  <si>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</si>
  <si>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</si>
  <si>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</si>
  <si>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</si>
  <si>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</si>
  <si>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</si>
  <si>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</si>
  <si>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</si>
  <si>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</si>
  <si>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</si>
  <si>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</si>
  <si>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</si>
  <si>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</si>
  <si>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</si>
  <si>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</si>
  <si>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</si>
  <si>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</si>
  <si>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</si>
  <si>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</si>
  <si>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</si>
  <si>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</si>
  <si>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</si>
  <si>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</si>
  <si>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</si>
  <si>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</si>
  <si>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</si>
  <si>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</si>
  <si>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</si>
  <si>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</si>
  <si>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</si>
  <si>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</si>
  <si>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</si>
  <si>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</si>
  <si>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</si>
  <si>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</si>
  <si>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</si>
  <si>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</si>
  <si>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</si>
  <si>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</si>
  <si>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</si>
  <si>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</si>
  <si>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</si>
  <si>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</si>
  <si>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</si>
  <si>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</si>
  <si>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</si>
  <si>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</si>
  <si>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</si>
  <si>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</si>
  <si>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</si>
  <si>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</si>
  <si>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</si>
  <si>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</si>
  <si>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</si>
  <si>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</si>
  <si>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</si>
  <si>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</si>
  <si>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</si>
  <si>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</si>
  <si>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</si>
  <si>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</si>
  <si>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</si>
  <si>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</si>
  <si>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</si>
  <si>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</si>
  <si>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</si>
  <si>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</si>
  <si>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</si>
  <si>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</si>
  <si>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</si>
  <si>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</si>
  <si>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</si>
  <si>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</si>
  <si>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</si>
  <si>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</si>
  <si>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</si>
  <si>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</si>
  <si>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</si>
  <si>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</si>
  <si>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</si>
  <si>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</si>
  <si>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</si>
  <si>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</si>
  <si>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</si>
  <si>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</si>
  <si>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</si>
  <si>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</si>
  <si>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</si>
  <si>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</si>
  <si>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</si>
  <si>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</si>
  <si>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</si>
  <si>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</si>
  <si>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</si>
  <si>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</si>
  <si>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</si>
  <si>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</si>
  <si>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</si>
  <si>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</si>
  <si>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</si>
  <si>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</si>
  <si>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</si>
  <si>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</si>
  <si>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</si>
  <si>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</si>
  <si>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</si>
  <si>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</si>
  <si>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</si>
  <si>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</si>
  <si>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</si>
  <si>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</si>
  <si>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</si>
  <si>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</si>
  <si>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</si>
  <si>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</si>
  <si>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</si>
  <si>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</si>
  <si>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</si>
  <si>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</si>
  <si>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</si>
  <si>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</si>
  <si>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</si>
  <si>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</si>
  <si>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</si>
  <si>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</si>
  <si>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</si>
  <si>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</si>
  <si>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</si>
  <si>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</si>
  <si>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</si>
  <si>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</si>
  <si>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</si>
  <si>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</si>
  <si>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</si>
  <si>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</si>
  <si>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</si>
  <si>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</si>
  <si>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</si>
  <si>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</si>
  <si>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</si>
  <si>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</si>
  <si>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</si>
  <si>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</si>
  <si>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</si>
  <si>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</si>
  <si>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</si>
  <si>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</si>
  <si>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</si>
  <si>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</si>
  <si>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</si>
  <si>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</si>
  <si>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</si>
  <si>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</si>
  <si>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</si>
  <si>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</si>
  <si>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</si>
  <si>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</si>
  <si>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</si>
  <si>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</si>
  <si>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</si>
  <si>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</si>
  <si>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</si>
  <si>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</si>
  <si>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</si>
  <si>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</si>
  <si>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</si>
  <si>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</si>
  <si>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</si>
  <si>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</si>
  <si>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</si>
  <si>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</si>
  <si>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</si>
  <si>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</si>
  <si>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</si>
  <si>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</si>
  <si>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</si>
  <si>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</si>
  <si>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</si>
  <si>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</si>
  <si>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</si>
  <si>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</si>
  <si>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</si>
  <si>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</si>
  <si>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</si>
  <si>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</si>
  <si>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</si>
  <si>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</si>
  <si>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</si>
  <si>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</si>
  <si>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</si>
  <si>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</si>
  <si>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</si>
  <si>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</si>
  <si>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</si>
  <si>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</si>
  <si>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</si>
  <si>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</si>
  <si>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</si>
  <si>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</si>
  <si>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</si>
  <si>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</si>
  <si>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</si>
  <si>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</si>
  <si>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</si>
  <si>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</si>
  <si>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</si>
  <si>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</si>
  <si>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</si>
  <si>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</si>
  <si>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</si>
  <si>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</si>
  <si>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</si>
  <si>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</si>
  <si>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</si>
  <si>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</si>
  <si>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</si>
  <si>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</si>
  <si>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</si>
  <si>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</si>
  <si>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</si>
  <si>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</si>
  <si>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</si>
  <si>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</si>
  <si>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</si>
  <si>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</si>
  <si>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</si>
  <si>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</si>
  <si>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</si>
  <si>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</si>
  <si>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</si>
  <si>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</si>
  <si>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</si>
  <si>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</si>
  <si>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</si>
  <si>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</si>
  <si>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</si>
  <si>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</si>
  <si>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</si>
  <si>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</si>
  <si>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</si>
  <si>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</si>
  <si>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</si>
  <si>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</si>
  <si>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</si>
  <si>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</si>
  <si>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</si>
  <si>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</si>
  <si>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</si>
  <si>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</si>
  <si>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</si>
  <si>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</si>
  <si>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</si>
  <si>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</si>
  <si>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</si>
  <si>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</si>
  <si>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</si>
  <si>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</si>
  <si>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</si>
  <si>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</si>
  <si>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</si>
  <si>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</si>
  <si>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</si>
  <si>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</si>
  <si>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</si>
  <si>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</si>
  <si>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</si>
  <si>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</si>
  <si>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</si>
  <si>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</si>
  <si>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</si>
  <si>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</si>
  <si>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</si>
  <si>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</si>
  <si>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</si>
  <si>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</si>
  <si>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</si>
  <si>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</si>
  <si>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</si>
  <si>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</si>
  <si>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</si>
  <si>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</si>
  <si>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</si>
  <si>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</si>
  <si>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</si>
  <si>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</si>
  <si>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</si>
  <si>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</si>
  <si>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</si>
  <si>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</si>
  <si>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</si>
  <si>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</si>
  <si>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</si>
  <si>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</si>
  <si>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</si>
  <si>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</si>
  <si>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</si>
  <si>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</si>
  <si>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</si>
  <si>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</si>
  <si>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</si>
  <si>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</si>
  <si>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</si>
  <si>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</si>
  <si>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</si>
  <si>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</si>
  <si>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</si>
  <si>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</si>
  <si>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</si>
  <si>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</si>
  <si>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</si>
  <si>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</si>
  <si>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</si>
  <si>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</si>
  <si>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</si>
  <si>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</si>
  <si>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</si>
  <si>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</si>
  <si>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</si>
  <si>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</si>
  <si>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</si>
  <si>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</si>
  <si>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</si>
  <si>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</si>
  <si>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</si>
  <si>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</si>
  <si>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</si>
  <si>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</si>
  <si>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</si>
  <si>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</si>
  <si>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</si>
  <si>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</si>
  <si>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</si>
  <si>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</si>
  <si>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</si>
  <si>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</si>
  <si>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</si>
  <si>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</si>
  <si>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</si>
  <si>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</si>
  <si>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</si>
  <si>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</si>
  <si>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</si>
  <si>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</si>
  <si>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</si>
  <si>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</si>
  <si>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</si>
  <si>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</si>
  <si>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</si>
  <si>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</si>
  <si>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</si>
  <si>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</si>
  <si>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</si>
  <si>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</si>
  <si>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</si>
  <si>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</si>
  <si>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</si>
  <si>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</si>
  <si>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</si>
  <si>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</si>
  <si>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</si>
  <si>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</si>
  <si>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</si>
  <si>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</si>
  <si>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</si>
  <si>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</si>
  <si>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</si>
  <si>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</si>
  <si>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</si>
  <si>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</si>
  <si>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</si>
  <si>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</si>
  <si>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</si>
  <si>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</si>
  <si>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</si>
  <si>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</si>
  <si>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</si>
  <si>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</si>
  <si>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</si>
  <si>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</si>
  <si>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</si>
  <si>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</si>
  <si>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</si>
  <si>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</si>
  <si>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</si>
  <si>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</si>
  <si>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</si>
  <si>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</si>
  <si>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</si>
  <si>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</si>
  <si>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</si>
  <si>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</si>
  <si>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</si>
  <si>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</si>
  <si>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</si>
  <si>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</si>
  <si>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</si>
  <si>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</si>
  <si>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</si>
  <si>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</si>
  <si>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</si>
  <si>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</si>
  <si>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</si>
  <si>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</si>
  <si>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</si>
  <si>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</si>
  <si>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</si>
  <si>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</si>
  <si>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</si>
  <si>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</si>
  <si>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</si>
  <si>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</si>
  <si>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</si>
  <si>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</si>
  <si>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</si>
  <si>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</si>
  <si>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</si>
  <si>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</si>
  <si>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</si>
  <si>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</si>
  <si>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</si>
  <si>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</si>
  <si>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</si>
  <si>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</si>
  <si>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</si>
  <si>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</si>
  <si>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</si>
  <si>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</si>
  <si>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</si>
  <si>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</si>
  <si>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</si>
  <si>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</si>
  <si>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</si>
  <si>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</si>
  <si>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</si>
  <si>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</si>
  <si>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</si>
  <si>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</si>
  <si>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</si>
  <si>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</si>
  <si>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</si>
  <si>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</si>
  <si>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</si>
  <si>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</si>
  <si>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</si>
  <si>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</si>
  <si>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</si>
  <si>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</si>
  <si>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</si>
  <si>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</si>
  <si>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</si>
  <si>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</si>
  <si>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</si>
  <si>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</si>
  <si>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</si>
  <si>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</si>
  <si>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</si>
  <si>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</si>
  <si>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</si>
  <si>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</si>
  <si>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</si>
  <si>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</si>
  <si>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</si>
  <si>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</si>
  <si>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</si>
  <si>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</si>
  <si>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</si>
  <si>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</si>
  <si>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</si>
  <si>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</si>
  <si>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</si>
  <si>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</si>
  <si>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</si>
  <si>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</si>
  <si>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</si>
  <si>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</si>
  <si>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</si>
  <si>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</si>
  <si>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</si>
  <si>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</si>
  <si>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</si>
  <si>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</si>
  <si>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</si>
  <si>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</si>
  <si>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</si>
  <si>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</si>
  <si>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</si>
  <si>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</si>
  <si>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</si>
  <si>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</si>
  <si>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</si>
  <si>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</si>
  <si>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</si>
  <si>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</si>
  <si>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</si>
  <si>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</si>
  <si>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</si>
  <si>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</si>
  <si>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</si>
  <si>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</si>
  <si>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</si>
  <si>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</si>
  <si>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</si>
  <si>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</si>
  <si>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</si>
  <si>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</si>
  <si>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</si>
  <si>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</si>
  <si>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</si>
  <si>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</si>
  <si>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</si>
  <si>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</si>
  <si>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</si>
  <si>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</si>
  <si>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</si>
  <si>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</si>
  <si>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</si>
  <si>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</si>
  <si>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</si>
  <si>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</si>
  <si>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</si>
  <si>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</si>
  <si>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</si>
  <si>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</si>
  <si>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</si>
  <si>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</si>
  <si>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</si>
  <si>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</si>
  <si>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</si>
  <si>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</si>
  <si>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</si>
  <si>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</si>
  <si>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</si>
  <si>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</si>
  <si>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</si>
  <si>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</si>
  <si>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</si>
  <si>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</si>
  <si>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</si>
  <si>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</si>
  <si>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</si>
  <si>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</si>
  <si>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</si>
  <si>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</si>
  <si>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</si>
  <si>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</si>
  <si>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</si>
  <si>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</si>
  <si>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</si>
  <si>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</si>
  <si>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</si>
  <si>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</si>
  <si>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</si>
  <si>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</si>
  <si>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</si>
  <si>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</si>
  <si>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</si>
  <si>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</si>
  <si>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</si>
  <si>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</si>
  <si>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</si>
  <si>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</si>
  <si>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</si>
  <si>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</si>
  <si>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</si>
  <si>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</si>
  <si>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</si>
  <si>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</si>
  <si>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</si>
  <si>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</si>
  <si>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</si>
  <si>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</si>
  <si>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</si>
  <si>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</si>
  <si>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</si>
  <si>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</si>
  <si>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</si>
  <si>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</si>
  <si>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</si>
  <si>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</si>
  <si>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</si>
  <si>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</si>
  <si>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</si>
  <si>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</si>
  <si>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</si>
  <si>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</si>
  <si>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</si>
  <si>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</si>
  <si>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</si>
  <si>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</si>
  <si>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</si>
  <si>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</si>
  <si>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</si>
  <si>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</si>
  <si>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</si>
  <si>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</si>
  <si>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</si>
  <si>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</si>
  <si>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</si>
  <si>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</si>
  <si>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</si>
  <si>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</si>
  <si>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</si>
  <si>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</si>
  <si>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</si>
  <si>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</si>
  <si>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</si>
  <si>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</si>
  <si>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</si>
  <si>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</si>
  <si>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</si>
  <si>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</si>
  <si>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</si>
  <si>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</si>
  <si>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</si>
  <si>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</si>
  <si>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</si>
  <si>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</si>
  <si>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</si>
  <si>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</si>
  <si>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</si>
  <si>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</si>
  <si>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</si>
  <si>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</si>
  <si>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</si>
  <si>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</si>
  <si>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</si>
  <si>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</si>
  <si>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</si>
  <si>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</si>
  <si>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</si>
  <si>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</si>
  <si>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</si>
  <si>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</si>
  <si>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</si>
  <si>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</si>
  <si>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</si>
  <si>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</si>
  <si>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</si>
  <si>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</si>
  <si>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</si>
  <si>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</si>
  <si>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</si>
  <si>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</si>
  <si>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</si>
  <si>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</si>
  <si>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</si>
  <si>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</si>
  <si>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</si>
  <si>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</si>
  <si>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</si>
  <si>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</si>
  <si>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</si>
  <si>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</si>
  <si>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</si>
  <si>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</si>
  <si>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</si>
  <si>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</si>
  <si>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</si>
  <si>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</si>
  <si>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</si>
  <si>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</si>
  <si>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</si>
  <si>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</si>
  <si>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</si>
  <si>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</si>
  <si>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</si>
  <si>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</si>
  <si>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</si>
  <si>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</si>
  <si>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</si>
  <si>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</si>
  <si>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</si>
  <si>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</si>
  <si>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</si>
  <si>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</si>
  <si>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</si>
  <si>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</si>
  <si>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</si>
  <si>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</si>
  <si>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</si>
  <si>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</si>
  <si>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</si>
  <si>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</si>
  <si>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</si>
  <si>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</si>
  <si>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</si>
  <si>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</si>
  <si>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</si>
  <si>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</si>
  <si>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</si>
  <si>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</si>
  <si>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</si>
  <si>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</si>
  <si>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</si>
  <si>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</si>
  <si>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</si>
  <si>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</si>
  <si>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</si>
  <si>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</si>
  <si>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</si>
  <si>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</si>
  <si>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</si>
  <si>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</si>
  <si>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</si>
  <si>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</si>
  <si>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</si>
  <si>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</si>
  <si>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</si>
  <si>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</si>
  <si>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</si>
  <si>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</si>
  <si>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</si>
  <si>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</si>
  <si>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</si>
  <si>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</si>
  <si>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</si>
  <si>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</si>
  <si>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</si>
  <si>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</si>
  <si>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</si>
  <si>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</si>
  <si>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</si>
  <si>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</si>
  <si>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</si>
  <si>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</si>
  <si>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</si>
  <si>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</si>
  <si>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</si>
  <si>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</si>
  <si>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</si>
  <si>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</si>
  <si>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</si>
  <si>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</si>
  <si>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</si>
  <si>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</si>
  <si>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</si>
  <si>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</si>
  <si>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</si>
  <si>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</si>
  <si>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</si>
  <si>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</si>
  <si>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</si>
  <si>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</si>
  <si>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</si>
  <si>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</si>
  <si>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</si>
  <si>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</si>
  <si>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</si>
  <si>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</si>
  <si>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</si>
  <si>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</si>
  <si>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</si>
  <si>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</si>
  <si>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</si>
  <si>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</si>
  <si>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</si>
  <si>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</si>
  <si>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</si>
  <si>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</si>
  <si>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</si>
  <si>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</si>
  <si>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</si>
  <si>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</si>
  <si>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</si>
  <si>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</si>
  <si>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</si>
  <si>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</si>
  <si>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</si>
  <si>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</si>
  <si>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</si>
  <si>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</si>
  <si>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</si>
  <si>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</si>
  <si>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</si>
  <si>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</si>
  <si>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</si>
  <si>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</si>
  <si>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</si>
  <si>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</si>
  <si>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</si>
  <si>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</si>
  <si>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</si>
  <si>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</si>
  <si>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</si>
  <si>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</si>
  <si>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</si>
  <si>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</si>
  <si>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</si>
  <si>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</si>
  <si>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</si>
  <si>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</si>
  <si>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</si>
  <si>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</si>
  <si>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</si>
  <si>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</si>
  <si>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</si>
  <si>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</si>
  <si>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</si>
  <si>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</si>
  <si>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</si>
  <si>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</si>
  <si>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</si>
  <si>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</si>
  <si>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</si>
  <si>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</si>
  <si>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</si>
  <si>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</si>
  <si>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</si>
  <si>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</si>
  <si>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</si>
  <si>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</si>
  <si>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</si>
  <si>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</si>
  <si>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</si>
  <si>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</si>
  <si>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</si>
  <si>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</si>
  <si>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</si>
  <si>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</si>
  <si>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</si>
  <si>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</si>
  <si>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</si>
  <si>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</si>
  <si>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</si>
  <si>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</si>
  <si>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</si>
  <si>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</si>
  <si>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</si>
  <si>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</si>
  <si>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</si>
  <si>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</si>
  <si>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</si>
  <si>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</si>
  <si>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</si>
  <si>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</si>
  <si>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</si>
  <si>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</si>
  <si>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</si>
  <si>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</si>
  <si>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</si>
  <si>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</si>
  <si>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</si>
  <si>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</si>
  <si>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</si>
  <si>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</si>
  <si>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</si>
  <si>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</si>
  <si>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</si>
  <si>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</si>
  <si>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</si>
  <si>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</si>
  <si>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</si>
  <si>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</si>
  <si>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</si>
  <si>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</si>
  <si>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</si>
  <si>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</si>
  <si>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</si>
  <si>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</si>
  <si>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</si>
  <si>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</si>
  <si>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</si>
  <si>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</si>
  <si>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</si>
  <si>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</si>
  <si>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</si>
  <si>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</si>
  <si>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</si>
  <si>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</si>
  <si>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</si>
  <si>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</si>
  <si>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</si>
  <si>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</si>
  <si>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</si>
  <si>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</si>
  <si>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</si>
  <si>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</si>
  <si>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</si>
  <si>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</si>
  <si>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</si>
  <si>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</si>
  <si>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</si>
  <si>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</si>
  <si>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</si>
  <si>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</si>
  <si>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</si>
  <si>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</si>
  <si>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</si>
  <si>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</si>
  <si>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</si>
  <si>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</si>
  <si>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</si>
  <si>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</si>
  <si>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</si>
  <si>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</si>
  <si>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</si>
  <si>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</si>
  <si>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</si>
  <si>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</si>
  <si>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</si>
  <si>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</si>
  <si>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</si>
  <si>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</si>
  <si>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</si>
  <si>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</si>
  <si>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</si>
  <si>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</si>
  <si>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</si>
  <si>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</si>
  <si>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</si>
  <si>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</si>
  <si>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</si>
  <si>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</si>
  <si>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</si>
  <si>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</si>
  <si>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</si>
  <si>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</si>
  <si>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</si>
  <si>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</si>
  <si>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</si>
  <si>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</si>
  <si>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</si>
  <si>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</si>
  <si>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</si>
  <si>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</si>
  <si>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</si>
  <si>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</si>
  <si>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</si>
  <si>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</si>
  <si>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</si>
  <si>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</si>
  <si>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</si>
  <si>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</si>
  <si>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</si>
  <si>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</si>
  <si>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</si>
  <si>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</si>
  <si>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</si>
  <si>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</si>
  <si>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</si>
  <si>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</si>
  <si>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</si>
  <si>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</si>
  <si>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</si>
  <si>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</si>
  <si>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</si>
  <si>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</si>
  <si>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</si>
  <si>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</si>
  <si>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</si>
  <si>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</si>
  <si>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</si>
  <si>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</si>
  <si>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</si>
  <si>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</si>
  <si>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</si>
  <si>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</si>
  <si>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</si>
  <si>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</si>
  <si>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</si>
  <si>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</si>
  <si>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</si>
  <si>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</si>
  <si>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</si>
  <si>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</si>
  <si>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</si>
  <si>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</si>
  <si>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</si>
  <si>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</si>
  <si>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</si>
  <si>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</si>
  <si>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</si>
  <si>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</si>
  <si>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</si>
  <si>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</si>
  <si>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</si>
  <si>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</si>
  <si>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</si>
  <si>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</si>
  <si>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</si>
  <si>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</si>
  <si>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</si>
  <si>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</si>
  <si>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</si>
  <si>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</si>
  <si>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</si>
  <si>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</si>
  <si>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</si>
  <si>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</si>
  <si>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</si>
  <si>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</si>
  <si>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</si>
  <si>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</si>
  <si>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</si>
  <si>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</si>
  <si>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</si>
  <si>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</si>
  <si>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</si>
  <si>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</si>
  <si>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</si>
  <si>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</si>
  <si>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</si>
  <si>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</si>
  <si>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</si>
  <si>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</si>
  <si>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</si>
  <si>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</si>
  <si>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</si>
  <si>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</si>
  <si>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</si>
  <si>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</si>
  <si>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</si>
  <si>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</si>
  <si>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</si>
  <si>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</si>
  <si>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</si>
  <si>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</si>
  <si>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</si>
  <si>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</si>
  <si>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</si>
  <si>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</si>
  <si>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</si>
  <si>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</si>
  <si>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</si>
  <si>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</si>
  <si>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</si>
  <si>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</si>
  <si>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</si>
  <si>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</si>
  <si>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</si>
  <si>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</si>
  <si>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</si>
  <si>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</si>
  <si>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</si>
  <si>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</si>
  <si>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</si>
  <si>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</si>
  <si>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</si>
  <si>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</si>
  <si>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</si>
  <si>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</si>
  <si>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</si>
  <si>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</si>
  <si>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</si>
  <si>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</si>
  <si>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</si>
  <si>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</si>
  <si>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</si>
  <si>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</si>
  <si>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</si>
  <si>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</si>
  <si>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</si>
  <si>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</si>
  <si>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</si>
  <si>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</si>
  <si>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</si>
  <si>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</si>
  <si>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</si>
  <si>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</si>
  <si>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</si>
  <si>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</si>
  <si>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</si>
  <si>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</si>
  <si>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</si>
  <si>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</si>
  <si>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</si>
  <si>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</si>
  <si>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</si>
  <si>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</si>
  <si>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</si>
  <si>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</si>
  <si>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</si>
  <si>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</si>
  <si>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</si>
  <si>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</si>
  <si>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</si>
  <si>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</si>
  <si>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</si>
  <si>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</si>
  <si>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</si>
  <si>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</si>
  <si>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</si>
  <si>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</si>
  <si>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</si>
  <si>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</si>
  <si>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</si>
  <si>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</si>
  <si>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</si>
  <si>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</si>
  <si>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</si>
  <si>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</si>
  <si>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</si>
  <si>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</si>
  <si>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</si>
  <si>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</si>
  <si>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</si>
  <si>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</si>
  <si>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</si>
  <si>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</si>
  <si>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</si>
  <si>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</si>
  <si>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</si>
  <si>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</si>
  <si>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</si>
  <si>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</si>
  <si>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</si>
  <si>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</si>
  <si>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</si>
  <si>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</si>
  <si>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</si>
  <si>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</si>
  <si>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</si>
  <si>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</si>
  <si>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</si>
  <si>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</si>
  <si>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</si>
  <si>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</si>
  <si>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</si>
  <si>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</si>
  <si>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</si>
  <si>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</si>
  <si>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</si>
  <si>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</si>
  <si>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</si>
  <si>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</si>
  <si>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</si>
  <si>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</si>
  <si>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</si>
  <si>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</si>
  <si>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</si>
  <si>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</si>
  <si>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</si>
  <si>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</si>
  <si>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</si>
  <si>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</si>
  <si>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</si>
  <si>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</si>
  <si>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</si>
  <si>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</si>
  <si>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</si>
  <si>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</si>
  <si>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</si>
  <si>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</si>
  <si>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</si>
  <si>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</si>
  <si>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</si>
  <si>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</si>
  <si>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</si>
  <si>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</si>
  <si>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</si>
  <si>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</si>
  <si>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</si>
  <si>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</si>
  <si>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</si>
  <si>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</si>
  <si>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</si>
  <si>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</si>
  <si>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</si>
  <si>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</si>
  <si>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</si>
  <si>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</si>
  <si>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</si>
  <si>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</si>
  <si>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</si>
  <si>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</si>
  <si>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</si>
  <si>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</si>
  <si>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</si>
  <si>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</si>
  <si>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</si>
  <si>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</si>
  <si>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</si>
  <si>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</si>
  <si>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</si>
  <si>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</si>
  <si>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</si>
  <si>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</si>
  <si>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</si>
  <si>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</si>
  <si>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</si>
  <si>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</si>
  <si>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</si>
  <si>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</si>
  <si>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</si>
  <si>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</si>
  <si>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</si>
  <si>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</si>
  <si>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</si>
  <si>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</si>
  <si>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</si>
  <si>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</si>
  <si>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</si>
  <si>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</si>
  <si>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</si>
  <si>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</si>
  <si>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</si>
  <si>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</si>
  <si>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</si>
  <si>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</si>
  <si>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</si>
  <si>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</si>
  <si>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</si>
  <si>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</si>
  <si>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</si>
  <si>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</si>
  <si>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</si>
  <si>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</si>
  <si>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</si>
  <si>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</si>
  <si>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</si>
  <si>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</si>
  <si>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</si>
  <si>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</si>
  <si>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</si>
  <si>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</si>
  <si>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</si>
  <si>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</si>
  <si>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</si>
  <si>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</si>
  <si>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</si>
  <si>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</si>
  <si>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</si>
  <si>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</si>
  <si>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</si>
  <si>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</si>
  <si>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</si>
  <si>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</si>
  <si>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</si>
  <si>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</si>
  <si>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</si>
  <si>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</si>
  <si>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</si>
  <si>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</si>
  <si>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</si>
  <si>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</si>
  <si>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</si>
  <si>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</si>
  <si>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</si>
  <si>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</si>
  <si>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</si>
  <si>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</si>
  <si>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</si>
  <si>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</si>
  <si>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</si>
  <si>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</si>
  <si>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</si>
  <si>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</si>
  <si>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</si>
  <si>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</si>
  <si>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</si>
  <si>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</si>
  <si>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</si>
  <si>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</si>
  <si>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</si>
  <si>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</si>
  <si>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</si>
  <si>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</si>
  <si>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</si>
  <si>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</si>
  <si>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</si>
  <si>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</si>
  <si>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</si>
  <si>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</si>
  <si>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</si>
  <si>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</si>
  <si>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</si>
  <si>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</si>
  <si>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</si>
  <si>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</si>
  <si>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</si>
  <si>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</si>
  <si>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</si>
  <si>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</si>
  <si>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</si>
  <si>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</si>
  <si>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</si>
  <si>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</si>
  <si>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</si>
  <si>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</si>
  <si>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</si>
  <si>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</si>
  <si>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</si>
  <si>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</si>
  <si>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</si>
  <si>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</si>
  <si>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</si>
  <si>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</si>
  <si>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</si>
  <si>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</si>
  <si>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</si>
  <si>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</si>
  <si>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</si>
  <si>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</si>
  <si>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</si>
  <si>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</si>
  <si>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</si>
  <si>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</si>
  <si>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</si>
  <si>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</si>
  <si>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</si>
  <si>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</si>
  <si>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</si>
  <si>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</si>
  <si>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</si>
  <si>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</si>
  <si>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</si>
  <si>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</si>
  <si>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</si>
  <si>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</si>
  <si>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</si>
  <si>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</si>
  <si>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</si>
  <si>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</si>
  <si>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</si>
  <si>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</si>
  <si>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</si>
  <si>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</si>
  <si>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</si>
  <si>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</si>
  <si>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</si>
  <si>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</si>
  <si>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</si>
  <si>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</si>
  <si>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</si>
  <si>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</si>
  <si>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</si>
  <si>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</si>
  <si>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</si>
  <si>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</si>
  <si>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</si>
  <si>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</si>
  <si>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</si>
  <si>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</si>
  <si>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</si>
  <si>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</si>
  <si>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</si>
  <si>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</si>
  <si>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</si>
  <si>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</si>
  <si>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</si>
  <si>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</si>
  <si>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</si>
  <si>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</si>
  <si>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</si>
  <si>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</si>
  <si>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</si>
  <si>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</si>
  <si>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</si>
  <si>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</si>
  <si>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</si>
  <si>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</si>
  <si>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</si>
  <si>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</si>
  <si>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</si>
  <si>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</si>
  <si>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</si>
  <si>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</si>
  <si>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</si>
  <si>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</si>
  <si>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</si>
  <si>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</si>
  <si>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</si>
  <si>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</si>
  <si>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</si>
  <si>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</si>
  <si>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</si>
  <si>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</si>
  <si>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</si>
  <si>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</si>
  <si>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</si>
  <si>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</si>
  <si>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</si>
  <si>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</si>
  <si>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</si>
  <si>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</si>
  <si>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</si>
  <si>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</si>
  <si>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</si>
  <si>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</si>
  <si>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</si>
  <si>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</si>
  <si>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</si>
  <si>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</si>
  <si>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</si>
  <si>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</si>
  <si>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</si>
  <si>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</si>
  <si>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</si>
  <si>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</si>
  <si>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</si>
  <si>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</si>
  <si>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</si>
  <si>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</si>
  <si>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</si>
  <si>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</si>
  <si>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</si>
  <si>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</si>
  <si>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</si>
  <si>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</si>
  <si>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</si>
  <si>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</si>
  <si>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</si>
  <si>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</si>
  <si>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</si>
  <si>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</si>
  <si>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</si>
  <si>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</si>
  <si>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</si>
  <si>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</si>
  <si>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</si>
  <si>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</si>
  <si>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</si>
  <si>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</si>
  <si>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</si>
  <si>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</si>
  <si>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</si>
  <si>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</si>
  <si>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</si>
  <si>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</si>
  <si>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</si>
  <si>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</si>
  <si>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</si>
  <si>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</si>
  <si>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</si>
  <si>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</si>
  <si>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</si>
  <si>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</si>
  <si>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</si>
  <si>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</si>
  <si>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</si>
  <si>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</si>
  <si>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</si>
  <si>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</si>
  <si>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</si>
  <si>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</si>
  <si>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</si>
  <si>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</si>
  <si>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</si>
  <si>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</si>
  <si>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</si>
  <si>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</si>
  <si>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</si>
  <si>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</si>
  <si>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</si>
  <si>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</si>
  <si>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</si>
  <si>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</si>
  <si>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</si>
  <si>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</si>
  <si>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</si>
  <si>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</si>
  <si>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</si>
  <si>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</si>
  <si>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</si>
  <si>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</si>
  <si>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</si>
  <si>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</si>
  <si>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</si>
  <si>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</si>
  <si>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</si>
  <si>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</si>
  <si>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</si>
  <si>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</si>
  <si>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</si>
  <si>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</si>
  <si>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</si>
  <si>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</si>
  <si>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</si>
  <si>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</si>
  <si>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</si>
  <si>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</si>
  <si>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</si>
  <si>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</si>
  <si>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</si>
  <si>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</si>
  <si>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</si>
  <si>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</si>
  <si>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</si>
  <si>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</si>
  <si>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</si>
  <si>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</si>
  <si>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</si>
  <si>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</si>
  <si>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</si>
  <si>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</si>
  <si>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</si>
  <si>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</si>
  <si>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</si>
  <si>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</si>
  <si>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</si>
  <si>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</si>
  <si>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</si>
  <si>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</si>
  <si>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</si>
  <si>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</si>
  <si>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</si>
  <si>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</si>
  <si>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</si>
  <si>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</si>
  <si>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</si>
  <si>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</si>
  <si>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</si>
  <si>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</si>
  <si>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</si>
  <si>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</si>
  <si>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</si>
  <si>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</si>
  <si>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</si>
  <si>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</si>
  <si>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</si>
  <si>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</si>
  <si>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</si>
  <si>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</si>
  <si>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</si>
  <si>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</si>
  <si>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</si>
  <si>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</si>
  <si>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</si>
  <si>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</si>
  <si>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</si>
  <si>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</si>
  <si>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</si>
  <si>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</si>
  <si>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</si>
  <si>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</si>
  <si>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</si>
  <si>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</si>
  <si>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</si>
  <si>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</si>
  <si>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</si>
  <si>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</si>
  <si>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</si>
  <si>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</si>
  <si>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</si>
  <si>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</si>
  <si>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</si>
  <si>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</si>
  <si>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</si>
  <si>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</si>
  <si>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</si>
  <si>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</si>
  <si>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</si>
  <si>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</si>
  <si>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</si>
  <si>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</si>
  <si>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</si>
  <si>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</si>
  <si>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</si>
  <si>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</si>
  <si>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</si>
  <si>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</si>
  <si>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</si>
  <si>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</si>
  <si>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</si>
  <si>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</si>
  <si>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</si>
  <si>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</si>
  <si>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</si>
  <si>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</si>
  <si>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</si>
  <si>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</si>
  <si>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</si>
  <si>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</si>
  <si>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</si>
  <si>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</si>
  <si>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</si>
  <si>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</si>
  <si>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</si>
  <si>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</si>
  <si>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</si>
  <si>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</si>
  <si>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</si>
  <si>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</si>
  <si>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</si>
  <si>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</si>
  <si>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</si>
  <si>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</si>
  <si>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</si>
  <si>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</si>
  <si>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</si>
  <si>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</si>
  <si>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</si>
  <si>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</si>
  <si>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</si>
  <si>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</si>
  <si>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</si>
  <si>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</si>
  <si>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</si>
  <si>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</si>
  <si>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</si>
  <si>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</si>
  <si>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</si>
  <si>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</si>
  <si>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</si>
  <si>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</si>
  <si>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</si>
  <si>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</si>
  <si>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</si>
  <si>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</si>
  <si>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</si>
  <si>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</si>
  <si>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</si>
  <si>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</si>
  <si>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</si>
  <si>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</si>
  <si>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</si>
  <si>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</si>
  <si>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</si>
  <si>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</si>
  <si>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</si>
  <si>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</si>
  <si>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</si>
  <si>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</si>
  <si>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</si>
  <si>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</si>
  <si>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</si>
  <si>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</si>
  <si>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</si>
  <si>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</si>
  <si>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</si>
  <si>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</si>
  <si>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</si>
  <si>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</si>
  <si>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</si>
  <si>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</si>
  <si>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</si>
  <si>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</si>
  <si>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</si>
  <si>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</si>
  <si>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</si>
  <si>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</si>
  <si>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</si>
  <si>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</si>
  <si>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</si>
  <si>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</si>
  <si>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</si>
  <si>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</si>
  <si>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</si>
  <si>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</si>
  <si>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</si>
  <si>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</si>
  <si>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</si>
  <si>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</si>
  <si>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</si>
  <si>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</si>
  <si>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</si>
  <si>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</si>
  <si>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</si>
  <si>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</si>
  <si>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</si>
  <si>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</si>
  <si>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</si>
  <si>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</si>
  <si>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</si>
  <si>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</si>
  <si>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</si>
  <si>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</si>
  <si>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</si>
  <si>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</si>
  <si>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</si>
  <si>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</si>
  <si>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</si>
  <si>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</si>
  <si>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</si>
  <si>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</si>
  <si>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</si>
  <si>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</si>
  <si>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</si>
  <si>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</si>
  <si>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</si>
  <si>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</si>
  <si>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</si>
  <si>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</si>
  <si>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</si>
  <si>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</si>
  <si>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</si>
  <si>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</si>
  <si>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</si>
  <si>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</si>
  <si>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</si>
  <si>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</si>
  <si>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</si>
  <si>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</si>
  <si>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</si>
  <si>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</si>
  <si>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</si>
  <si>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</si>
  <si>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</si>
  <si>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</si>
  <si>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</si>
  <si>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</si>
  <si>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</si>
  <si>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</si>
  <si>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</si>
  <si>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</si>
  <si>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</si>
  <si>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</si>
  <si>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</si>
  <si>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</si>
  <si>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</si>
  <si>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</si>
  <si>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</si>
  <si>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</si>
  <si>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</si>
  <si>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</si>
  <si>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</si>
  <si>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</si>
  <si>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</si>
  <si>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</si>
  <si>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</si>
  <si>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</si>
  <si>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</si>
  <si>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</si>
  <si>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</si>
  <si>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</si>
  <si>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</si>
  <si>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</si>
  <si>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</si>
  <si>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</si>
  <si>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</si>
  <si>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</si>
  <si>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</si>
  <si>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</si>
  <si>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</si>
  <si>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</si>
  <si>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</si>
  <si>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</si>
  <si>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</si>
  <si>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</si>
  <si>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</si>
  <si>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</si>
  <si>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</si>
  <si>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</si>
  <si>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</si>
  <si>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</si>
  <si>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</si>
  <si>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</si>
  <si>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</si>
  <si>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</si>
  <si>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</si>
  <si>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</si>
  <si>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</si>
  <si>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</si>
  <si>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</si>
  <si>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</si>
  <si>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</si>
  <si>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</si>
  <si>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</si>
  <si>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</si>
  <si>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</si>
  <si>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</si>
  <si>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</si>
  <si>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</si>
  <si>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</si>
  <si>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</si>
  <si>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</si>
  <si>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</si>
  <si>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</si>
  <si>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</si>
  <si>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</si>
  <si>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</si>
  <si>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</si>
  <si>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</si>
  <si>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</si>
  <si>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</si>
  <si>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</si>
  <si>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</si>
  <si>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</si>
  <si>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</si>
  <si>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</si>
  <si>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</si>
  <si>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</si>
  <si>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</si>
  <si>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</si>
  <si>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</si>
  <si>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</si>
  <si>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</si>
  <si>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</si>
  <si>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</si>
  <si>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</si>
  <si>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</si>
  <si>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</si>
  <si>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</si>
  <si>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</si>
  <si>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</si>
  <si>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</si>
  <si>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</si>
  <si>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</si>
  <si>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</si>
  <si>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</si>
  <si>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</si>
  <si>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</si>
  <si>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</si>
  <si>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</si>
  <si>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</si>
  <si>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</si>
  <si>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</si>
  <si>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</si>
  <si>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</si>
  <si>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</si>
  <si>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</si>
  <si>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</si>
  <si>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</si>
  <si>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</si>
  <si>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</si>
  <si>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</si>
  <si>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</si>
  <si>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</si>
  <si>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</si>
  <si>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</si>
  <si>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</si>
  <si>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</si>
  <si>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</si>
  <si>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</si>
  <si>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</si>
  <si>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</si>
  <si>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</si>
  <si>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</si>
  <si>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</si>
  <si>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</si>
  <si>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</si>
  <si>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</si>
  <si>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</si>
  <si>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</si>
  <si>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</si>
  <si>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</si>
  <si>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</si>
  <si>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</si>
  <si>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</si>
  <si>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</si>
  <si>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</si>
  <si>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</si>
  <si>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</si>
  <si>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</si>
  <si>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</si>
  <si>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</si>
  <si>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</si>
  <si>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</si>
  <si>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</si>
  <si>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</si>
  <si>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</si>
  <si>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</si>
  <si>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</si>
  <si>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</si>
  <si>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</si>
  <si>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</si>
  <si>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</si>
  <si>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</si>
  <si>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</si>
  <si>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</si>
  <si>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</si>
  <si>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</si>
  <si>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</si>
  <si>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</si>
  <si>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</si>
  <si>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</si>
  <si>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</si>
  <si>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</si>
  <si>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</si>
  <si>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</si>
  <si>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</si>
  <si>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</si>
  <si>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</si>
  <si>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</si>
  <si>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</si>
  <si>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</si>
  <si>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</si>
  <si>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</si>
  <si>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</si>
  <si>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</si>
  <si>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</si>
  <si>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</si>
  <si>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</si>
  <si>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</si>
  <si>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</si>
  <si>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</si>
  <si>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</si>
  <si>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</si>
  <si>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</si>
  <si>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</si>
  <si>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</si>
  <si>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</si>
  <si>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</si>
  <si>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</si>
  <si>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</si>
  <si>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</si>
  <si>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</si>
  <si>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</si>
  <si>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</si>
  <si>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</si>
  <si>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</si>
  <si>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</si>
  <si>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</si>
  <si>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</si>
  <si>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</si>
  <si>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</si>
  <si>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</si>
  <si>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</si>
  <si>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</si>
  <si>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</si>
  <si>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</si>
  <si>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</si>
  <si>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</si>
  <si>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</si>
  <si>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</si>
  <si>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</si>
  <si>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</si>
  <si>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</si>
  <si>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</si>
  <si>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</si>
  <si>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</si>
  <si>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</si>
  <si>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</si>
  <si>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</si>
  <si>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</si>
  <si>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</si>
  <si>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</si>
  <si>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</si>
  <si>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</si>
  <si>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</si>
  <si>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</si>
  <si>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</si>
  <si>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</si>
  <si>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</si>
  <si>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</si>
  <si>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</si>
  <si>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</si>
  <si>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</si>
  <si>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</si>
  <si>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</si>
  <si>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</si>
  <si>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</si>
  <si>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</si>
  <si>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</si>
  <si>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</si>
  <si>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</si>
  <si>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</si>
  <si>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</si>
  <si>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</si>
  <si>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</si>
  <si>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</si>
  <si>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</si>
  <si>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</si>
  <si>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</si>
  <si>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</si>
  <si>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</si>
  <si>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</si>
  <si>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</si>
  <si>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</si>
  <si>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</si>
  <si>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</si>
  <si>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</si>
  <si>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</si>
  <si>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</si>
  <si>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</si>
  <si>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</si>
  <si>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</si>
  <si>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</si>
  <si>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</si>
  <si>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</si>
  <si>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</si>
  <si>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</si>
  <si>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</si>
  <si>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</si>
  <si>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</si>
  <si>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</si>
  <si>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</si>
  <si>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</si>
  <si>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</si>
  <si>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</si>
  <si>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</si>
  <si>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</si>
  <si>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</si>
  <si>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</si>
  <si>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</si>
  <si>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</si>
  <si>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</si>
  <si>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</si>
  <si>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</si>
  <si>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</si>
  <si>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</si>
  <si>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</si>
  <si>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</si>
  <si>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</si>
  <si>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</si>
  <si>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</si>
  <si>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</si>
  <si>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</si>
  <si>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</si>
  <si>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</si>
  <si>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</si>
  <si>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</si>
  <si>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</si>
  <si>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</si>
  <si>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</si>
  <si>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</si>
  <si>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</si>
  <si>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</si>
  <si>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</si>
  <si>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</si>
  <si>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</si>
  <si>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</si>
  <si>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</si>
  <si>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</si>
  <si>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</si>
  <si>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</si>
  <si>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</si>
  <si>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</si>
  <si>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</si>
  <si>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</si>
  <si>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</si>
  <si>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</si>
  <si>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</si>
  <si>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</si>
  <si>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</si>
  <si>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</si>
  <si>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</si>
  <si>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</si>
  <si>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</si>
  <si>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</si>
  <si>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</si>
  <si>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</si>
  <si>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</si>
  <si>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</si>
  <si>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</si>
  <si>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</si>
  <si>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</si>
  <si>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</si>
  <si>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</si>
  <si>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</si>
  <si>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</si>
  <si>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</si>
  <si>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</si>
  <si>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</si>
  <si>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</si>
  <si>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</si>
  <si>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</si>
  <si>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</si>
  <si>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</si>
  <si>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</si>
  <si>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</si>
  <si>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</si>
  <si>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</si>
  <si>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</si>
  <si>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</si>
  <si>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</si>
  <si>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</si>
  <si>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</si>
  <si>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</si>
  <si>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</si>
  <si>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</si>
  <si>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</si>
  <si>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</si>
  <si>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</si>
  <si>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</si>
  <si>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</si>
  <si>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</si>
  <si>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</si>
  <si>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</si>
  <si>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</si>
  <si>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</si>
  <si>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</si>
  <si>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</si>
  <si>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</si>
  <si>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</si>
  <si>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</si>
  <si>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</si>
  <si>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</si>
  <si>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</si>
  <si>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</si>
  <si>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</si>
  <si>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</si>
  <si>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</si>
  <si>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</si>
  <si>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</si>
  <si>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</si>
  <si>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</si>
  <si>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</si>
  <si>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</si>
  <si>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</si>
  <si>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</si>
  <si>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</si>
  <si>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</si>
  <si>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</si>
  <si>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</si>
  <si>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</si>
  <si>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</si>
  <si>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</si>
  <si>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</si>
  <si>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</si>
  <si>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</si>
  <si>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</si>
  <si>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</si>
  <si>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</si>
  <si>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</si>
  <si>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</si>
  <si>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</si>
  <si>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</si>
  <si>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</si>
  <si>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</si>
  <si>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</si>
  <si>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</si>
  <si>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</si>
  <si>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</si>
  <si>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</si>
  <si>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</si>
  <si>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</si>
  <si>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</si>
  <si>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</si>
  <si>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</si>
  <si>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</si>
  <si>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</si>
  <si>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</si>
  <si>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</si>
  <si>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</si>
  <si>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</si>
  <si>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</si>
  <si>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</si>
  <si>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</si>
  <si>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</si>
  <si>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</si>
  <si>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</si>
  <si>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</si>
  <si>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</si>
  <si>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</si>
  <si>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</si>
  <si>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</si>
  <si>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</si>
  <si>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</si>
  <si>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</si>
  <si>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</si>
  <si>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</si>
  <si>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</si>
  <si>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</si>
  <si>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</si>
  <si>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</si>
  <si>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</si>
  <si>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</si>
  <si>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</si>
  <si>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</si>
  <si>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</si>
  <si>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</si>
  <si>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</si>
  <si>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</si>
  <si>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</si>
  <si>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</si>
  <si>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</si>
  <si>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</si>
  <si>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</si>
  <si>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</si>
  <si>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</si>
  <si>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</si>
  <si>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</si>
  <si>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</si>
  <si>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</si>
  <si>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</si>
  <si>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</si>
  <si>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</si>
  <si>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</si>
  <si>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</si>
  <si>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</si>
  <si>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</si>
  <si>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</si>
  <si>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</si>
  <si>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</si>
  <si>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</si>
  <si>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</si>
  <si>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</si>
  <si>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</si>
  <si>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</si>
  <si>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</si>
  <si>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</si>
  <si>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</si>
  <si>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</si>
  <si>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</si>
  <si>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</si>
  <si>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</si>
  <si>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</si>
  <si>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</si>
  <si>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</si>
  <si>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</si>
  <si>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</si>
  <si>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</si>
  <si>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</si>
  <si>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</si>
  <si>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</si>
  <si>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</si>
  <si>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</si>
  <si>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</si>
  <si>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</si>
  <si>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</si>
  <si>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</si>
  <si>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</si>
  <si>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</si>
  <si>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</si>
  <si>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</si>
  <si>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</si>
  <si>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</si>
  <si>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</si>
  <si>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</si>
  <si>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</si>
  <si>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</si>
  <si>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</si>
  <si>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</si>
  <si>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</si>
  <si>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</si>
  <si>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</si>
  <si>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</si>
  <si>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</si>
  <si>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</si>
  <si>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</si>
  <si>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</si>
  <si>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</si>
  <si>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</si>
  <si>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</si>
  <si>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</si>
  <si>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</si>
  <si>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</si>
  <si>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</si>
  <si>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</si>
  <si>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</si>
  <si>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</si>
  <si>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</si>
  <si>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</si>
  <si>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</si>
  <si>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</si>
  <si>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</si>
  <si>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</si>
  <si>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</si>
  <si>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</si>
  <si>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</si>
  <si>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</si>
  <si>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</si>
  <si>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</si>
  <si>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</si>
  <si>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</si>
  <si>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</si>
  <si>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</si>
  <si>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</si>
  <si>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</si>
  <si>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</si>
  <si>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</si>
  <si>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</si>
  <si>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</si>
  <si>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</si>
  <si>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</si>
  <si>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</si>
  <si>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</si>
  <si>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</si>
  <si>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</si>
  <si>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</si>
  <si>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</si>
  <si>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</si>
  <si>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</si>
  <si>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</si>
  <si>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</si>
  <si>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</si>
  <si>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</si>
  <si>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</si>
  <si>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</si>
  <si>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</si>
  <si>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</si>
  <si>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</si>
  <si>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</si>
  <si>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</si>
  <si>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</si>
  <si>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</si>
  <si>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</si>
  <si>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</si>
  <si>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</si>
  <si>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</si>
  <si>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</si>
  <si>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</si>
  <si>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</si>
  <si>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</si>
  <si>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</si>
  <si>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</si>
  <si>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</si>
  <si>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</si>
  <si>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</si>
  <si>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</si>
  <si>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</si>
  <si>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</si>
  <si>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</si>
  <si>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</si>
  <si>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</si>
  <si>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</si>
  <si>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</si>
  <si>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</si>
  <si>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</si>
  <si>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</si>
  <si>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</si>
  <si>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</si>
  <si>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</si>
  <si>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</si>
  <si>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</si>
  <si>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</si>
  <si>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</si>
  <si>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</si>
  <si>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</si>
  <si>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</si>
  <si>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</si>
  <si>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</si>
  <si>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</si>
  <si>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</si>
  <si>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</si>
  <si>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</si>
  <si>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</si>
  <si>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</si>
  <si>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</si>
  <si>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</si>
  <si>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</si>
  <si>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</si>
  <si>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</si>
  <si>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</si>
  <si>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</si>
  <si>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</si>
  <si>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</si>
  <si>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</si>
  <si>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</si>
  <si>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</si>
  <si>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</si>
  <si>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</si>
  <si>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</si>
  <si>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</si>
  <si>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</si>
  <si>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</si>
  <si>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</si>
  <si>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</si>
  <si>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</si>
  <si>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</si>
  <si>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</si>
  <si>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</si>
  <si>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</si>
  <si>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</si>
  <si>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</si>
  <si>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</si>
  <si>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</si>
  <si>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</si>
  <si>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</si>
  <si>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</si>
  <si>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</si>
  <si>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</si>
  <si>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</si>
  <si>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</si>
  <si>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</si>
  <si>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</si>
  <si>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</si>
  <si>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</si>
  <si>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</si>
  <si>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</si>
  <si>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</si>
  <si>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</si>
  <si>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</si>
  <si>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</si>
  <si>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</si>
  <si>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</si>
  <si>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</si>
  <si>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</si>
  <si>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</si>
  <si>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</si>
  <si>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</si>
  <si>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</si>
  <si>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</si>
  <si>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</si>
  <si>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</si>
  <si>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</si>
  <si>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</si>
  <si>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</si>
  <si>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</si>
  <si>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</si>
  <si>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</si>
  <si>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</si>
  <si>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</si>
  <si>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</si>
  <si>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</si>
  <si>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</si>
  <si>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</si>
  <si>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</si>
  <si>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</si>
  <si>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</si>
  <si>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</si>
  <si>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</si>
  <si>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</si>
  <si>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</si>
  <si>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</si>
  <si>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</si>
  <si>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</si>
  <si>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</si>
  <si>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</si>
  <si>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</si>
  <si>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</si>
  <si>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</si>
  <si>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</si>
  <si>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</si>
  <si>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</si>
  <si>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</si>
  <si>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</si>
  <si>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</si>
  <si>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</si>
  <si>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</si>
  <si>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</si>
  <si>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</si>
  <si>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</si>
  <si>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</si>
  <si>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</si>
  <si>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</si>
  <si>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</si>
  <si>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</si>
  <si>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</si>
  <si>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</si>
  <si>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</si>
  <si>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</si>
  <si>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</si>
  <si>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</si>
  <si>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</si>
  <si>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</si>
  <si>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</si>
  <si>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</si>
  <si>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</si>
  <si>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</si>
  <si>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</si>
  <si>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</si>
  <si>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</si>
  <si>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</si>
  <si>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</si>
  <si>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</si>
  <si>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</si>
  <si>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</si>
  <si>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</si>
  <si>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</si>
  <si>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</si>
  <si>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</si>
  <si>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</si>
  <si>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</si>
  <si>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</si>
  <si>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</si>
  <si>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</si>
  <si>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</si>
  <si>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</si>
  <si>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</si>
  <si>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</si>
  <si>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</si>
  <si>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</si>
  <si>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</si>
  <si>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</si>
  <si>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</si>
  <si>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</si>
  <si>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</si>
  <si>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</si>
  <si>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</si>
  <si>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</si>
  <si>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</si>
  <si>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</si>
  <si>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</si>
  <si>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</si>
  <si>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</si>
  <si>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</si>
  <si>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</si>
  <si>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</si>
  <si>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</si>
  <si>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</si>
  <si>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</si>
  <si>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</si>
  <si>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</si>
  <si>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</si>
  <si>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</si>
  <si>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</si>
  <si>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</si>
  <si>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</si>
  <si>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</si>
  <si>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</si>
  <si>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</si>
  <si>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</si>
  <si>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</si>
  <si>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</si>
  <si>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</si>
  <si>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</si>
  <si>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</si>
  <si>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</si>
  <si>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</si>
  <si>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</si>
  <si>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</si>
  <si>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</si>
  <si>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</si>
  <si>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</si>
  <si>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</si>
  <si>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</si>
  <si>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</si>
  <si>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</si>
  <si>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</si>
  <si>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</si>
  <si>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</si>
  <si>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</si>
  <si>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</si>
  <si>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</si>
  <si>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</si>
  <si>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</si>
  <si>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</si>
  <si>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</si>
  <si>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</si>
  <si>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</si>
  <si>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</si>
  <si>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</si>
  <si>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</si>
  <si>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</si>
  <si>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</si>
  <si>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</si>
  <si>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</si>
  <si>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</si>
  <si>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</si>
  <si>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</si>
  <si>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</si>
  <si>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</si>
  <si>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</si>
  <si>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</si>
  <si>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</si>
  <si>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</si>
  <si>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</si>
  <si>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</si>
  <si>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</si>
  <si>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</si>
  <si>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</si>
  <si>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</si>
  <si>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</si>
  <si>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</si>
  <si>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</si>
  <si>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</si>
  <si>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</si>
  <si>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</si>
  <si>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</si>
  <si>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</si>
  <si>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</si>
  <si>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</si>
  <si>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</si>
  <si>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</si>
  <si>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</si>
  <si>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</si>
  <si>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</si>
  <si>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</si>
  <si>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</si>
  <si>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</si>
  <si>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</si>
  <si>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</si>
  <si>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</si>
  <si>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</si>
  <si>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</si>
  <si>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</si>
  <si>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</si>
  <si>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</si>
  <si>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</si>
  <si>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</si>
  <si>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</si>
  <si>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</si>
  <si>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</si>
  <si>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</si>
  <si>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</si>
  <si>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</si>
  <si>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</si>
  <si>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</si>
  <si>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</si>
  <si>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</si>
  <si>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</si>
  <si>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</si>
  <si>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</si>
  <si>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</si>
  <si>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</si>
  <si>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</si>
  <si>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</si>
  <si>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</si>
  <si>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</si>
  <si>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</si>
  <si>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</si>
  <si>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</si>
  <si>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</si>
  <si>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</si>
  <si>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</si>
  <si>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</si>
  <si>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</si>
  <si>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</si>
  <si>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</si>
  <si>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</si>
  <si>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</si>
  <si>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</si>
  <si>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</si>
  <si>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</si>
  <si>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</si>
  <si>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</si>
  <si>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</si>
  <si>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</si>
  <si>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</si>
  <si>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</si>
  <si>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</si>
  <si>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</si>
  <si>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</si>
  <si>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</si>
  <si>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</si>
  <si>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</si>
  <si>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</si>
  <si>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</si>
  <si>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</si>
  <si>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</si>
  <si>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</si>
  <si>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</si>
  <si>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</si>
  <si>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</si>
  <si>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</si>
  <si>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</si>
  <si>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</si>
  <si>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</si>
  <si>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</si>
  <si>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</si>
  <si>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</si>
  <si>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</si>
  <si>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</si>
  <si>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</si>
  <si>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</si>
  <si>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</si>
  <si>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</si>
  <si>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</si>
  <si>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</si>
  <si>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</si>
  <si>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</si>
  <si>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</si>
  <si>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</si>
  <si>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</si>
  <si>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</si>
  <si>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</si>
  <si>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</si>
  <si>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</si>
  <si>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</si>
  <si>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</si>
  <si>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</si>
  <si>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</si>
  <si>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</si>
  <si>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</si>
  <si>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</si>
  <si>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</si>
  <si>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</si>
  <si>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</si>
  <si>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</si>
  <si>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</si>
  <si>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</si>
  <si>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</si>
  <si>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</si>
  <si>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</si>
  <si>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</si>
  <si>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</si>
  <si>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</si>
  <si>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</si>
  <si>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</si>
  <si>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</si>
  <si>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</si>
  <si>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</si>
  <si>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</si>
  <si>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</si>
  <si>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</si>
  <si>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</si>
  <si>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</si>
  <si>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</si>
  <si>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</si>
  <si>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</si>
  <si>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</si>
  <si>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</si>
  <si>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</si>
  <si>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</si>
  <si>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</si>
  <si>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</si>
  <si>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</si>
  <si>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</si>
  <si>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</si>
  <si>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</si>
  <si>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</si>
  <si>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</si>
  <si>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</si>
  <si>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</si>
  <si>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</si>
  <si>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</si>
  <si>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</si>
  <si>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</si>
  <si>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</si>
  <si>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</si>
  <si>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</si>
  <si>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</si>
  <si>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</si>
  <si>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</si>
  <si>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</si>
  <si>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</si>
  <si>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</si>
  <si>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</si>
  <si>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</si>
  <si>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</si>
  <si>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</si>
  <si>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</si>
  <si>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</si>
  <si>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</si>
  <si>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</si>
  <si>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</si>
  <si>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</si>
  <si>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</si>
  <si>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</si>
  <si>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</si>
  <si>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</si>
  <si>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</si>
  <si>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</si>
  <si>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</si>
  <si>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</si>
  <si>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</si>
  <si>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</si>
  <si>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</si>
  <si>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</si>
  <si>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</si>
  <si>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</si>
  <si>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</si>
  <si>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</si>
  <si>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</si>
  <si>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</si>
  <si>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</si>
  <si>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</si>
  <si>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</si>
  <si>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</si>
  <si>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</si>
  <si>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</si>
  <si>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</si>
  <si>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</si>
  <si>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</si>
  <si>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</si>
  <si>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</si>
  <si>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</si>
  <si>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</si>
  <si>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</si>
  <si>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</si>
  <si>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</si>
  <si>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</si>
  <si>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</si>
  <si>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</si>
  <si>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</si>
  <si>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</si>
  <si>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</si>
  <si>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</si>
  <si>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</si>
  <si>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</si>
  <si>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</si>
  <si>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</si>
  <si>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</si>
  <si>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</si>
  <si>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</si>
  <si>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</si>
  <si>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</si>
  <si>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</si>
  <si>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</si>
  <si>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</si>
  <si>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</si>
  <si>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</si>
  <si>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</si>
  <si>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</si>
  <si>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</si>
  <si>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</si>
  <si>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</si>
  <si>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</si>
  <si>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</si>
  <si>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</si>
  <si>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</si>
  <si>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</si>
  <si>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</si>
  <si>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</si>
  <si>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</si>
  <si>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</si>
  <si>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</si>
  <si>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</si>
  <si>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</si>
  <si>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</si>
  <si>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</si>
  <si>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</si>
  <si>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</si>
  <si>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</si>
  <si>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</si>
  <si>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</si>
  <si>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</si>
  <si>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</si>
  <si>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</si>
  <si>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</si>
  <si>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</si>
  <si>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</si>
  <si>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</si>
  <si>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</si>
  <si>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</si>
  <si>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</si>
  <si>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</si>
  <si>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</si>
  <si>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</si>
  <si>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</si>
  <si>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</si>
  <si>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</si>
  <si>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</si>
  <si>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</si>
  <si>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</si>
  <si>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</si>
  <si>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</si>
  <si>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</si>
  <si>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</si>
  <si>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</si>
  <si>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</si>
  <si>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</si>
  <si>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</si>
  <si>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</si>
  <si>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</si>
  <si>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</si>
  <si>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</si>
  <si>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</si>
  <si>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</si>
  <si>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</si>
  <si>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</si>
  <si>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</si>
  <si>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</si>
  <si>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</si>
  <si>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</si>
  <si>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</si>
  <si>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</si>
  <si>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</si>
  <si>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</si>
  <si>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</si>
  <si>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</si>
  <si>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</si>
  <si>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</si>
  <si>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</si>
  <si>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</si>
  <si>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</si>
  <si>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</si>
  <si>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</si>
  <si>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</si>
  <si>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</si>
  <si>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</si>
  <si>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</si>
  <si>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</si>
  <si>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</si>
  <si>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</si>
  <si>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</si>
  <si>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</si>
  <si>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</si>
  <si>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</si>
  <si>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</si>
  <si>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</si>
  <si>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</si>
  <si>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</si>
  <si>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</si>
  <si>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</si>
  <si>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</si>
  <si>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</si>
  <si>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</si>
  <si>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</si>
  <si>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</si>
  <si>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</si>
  <si>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</si>
  <si>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</si>
  <si>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</si>
  <si>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</si>
  <si>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</si>
  <si>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</si>
  <si>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</si>
  <si>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</si>
  <si>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</si>
  <si>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</si>
  <si>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</si>
  <si>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</si>
  <si>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</si>
  <si>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</si>
  <si>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</si>
  <si>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</si>
  <si>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</si>
  <si>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</si>
  <si>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</si>
  <si>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</si>
  <si>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</si>
  <si>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</si>
  <si>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</si>
  <si>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</si>
  <si>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</si>
  <si>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</si>
  <si>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</si>
  <si>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</si>
  <si>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</si>
  <si>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</si>
  <si>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</si>
  <si>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</si>
  <si>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</si>
  <si>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</si>
  <si>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</si>
  <si>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</si>
  <si>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</si>
  <si>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</si>
  <si>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</si>
  <si>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</si>
  <si>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</si>
  <si>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</si>
  <si>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</si>
  <si>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</si>
  <si>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</si>
  <si>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</si>
  <si>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</si>
  <si>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</si>
  <si>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</si>
  <si>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</si>
  <si>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</si>
  <si>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</si>
  <si>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</si>
  <si>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</si>
  <si>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</si>
  <si>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</si>
  <si>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</si>
  <si>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</si>
  <si>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</si>
  <si>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</si>
  <si>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</si>
  <si>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</si>
  <si>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</si>
  <si>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</si>
  <si>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</si>
  <si>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</si>
  <si>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</si>
  <si>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</si>
  <si>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</si>
  <si>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</si>
  <si>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</si>
  <si>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</si>
  <si>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</si>
  <si>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</si>
  <si>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</si>
  <si>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</si>
  <si>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</si>
  <si>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</si>
  <si>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</si>
  <si>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</si>
  <si>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</si>
  <si>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</si>
  <si>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</si>
  <si>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</si>
  <si>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</si>
  <si>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</si>
  <si>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</si>
  <si>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</si>
  <si>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</si>
  <si>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</si>
  <si>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</si>
  <si>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</si>
  <si>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</si>
  <si>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</si>
  <si>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</si>
  <si>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</si>
  <si>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</si>
  <si>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</si>
  <si>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</si>
  <si>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</si>
  <si>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</si>
  <si>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</si>
  <si>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</si>
  <si>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</si>
  <si>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</si>
  <si>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</si>
  <si>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</si>
  <si>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</si>
  <si>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</si>
  <si>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</si>
  <si>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</si>
  <si>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</si>
  <si>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</si>
  <si>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</si>
  <si>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</si>
  <si>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</si>
  <si>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</si>
  <si>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</si>
  <si>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</si>
  <si>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</si>
  <si>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</si>
  <si>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</si>
  <si>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</si>
  <si>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</si>
  <si>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</si>
  <si>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</si>
  <si>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</si>
  <si>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</si>
  <si>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</si>
  <si>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</si>
  <si>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</si>
  <si>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</si>
  <si>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</si>
  <si>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</si>
  <si>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</si>
  <si>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</si>
  <si>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</si>
  <si>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</si>
  <si>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</si>
  <si>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</si>
  <si>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</si>
  <si>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</si>
  <si>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</si>
  <si>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</si>
  <si>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</si>
  <si>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</si>
  <si>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</si>
  <si>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</si>
  <si>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</si>
  <si>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</si>
  <si>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</si>
  <si>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</si>
  <si>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</si>
  <si>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</si>
  <si>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</si>
  <si>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</si>
  <si>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</si>
  <si>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</si>
  <si>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</si>
  <si>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</si>
  <si>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</si>
  <si>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</si>
  <si>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</si>
  <si>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</si>
  <si>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</si>
  <si>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</si>
  <si>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</si>
  <si>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</si>
  <si>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</si>
  <si>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</si>
  <si>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</si>
  <si>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</si>
  <si>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</si>
  <si>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</si>
  <si>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</si>
  <si>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</si>
  <si>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</si>
  <si>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</si>
  <si>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</si>
  <si>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</si>
  <si>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</si>
  <si>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</si>
  <si>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</si>
  <si>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</si>
  <si>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</si>
  <si>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</si>
  <si>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</si>
  <si>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</si>
  <si>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</si>
  <si>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</si>
  <si>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</si>
  <si>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</si>
  <si>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</si>
  <si>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</si>
  <si>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</si>
  <si>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</si>
  <si>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</si>
  <si>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</si>
  <si>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</si>
  <si>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</si>
  <si>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</si>
  <si>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</si>
  <si>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</si>
  <si>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</si>
  <si>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</si>
  <si>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</si>
  <si>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</si>
  <si>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</si>
  <si>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</si>
  <si>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</si>
  <si>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</si>
  <si>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</si>
  <si>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</si>
  <si>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</si>
  <si>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</si>
  <si>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</si>
  <si>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</si>
  <si>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</si>
  <si>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</si>
  <si>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</si>
  <si>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</si>
  <si>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</si>
  <si>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</si>
  <si>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</si>
  <si>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</si>
  <si>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</si>
  <si>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</si>
  <si>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</si>
  <si>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</si>
  <si>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</si>
  <si>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</si>
  <si>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</si>
  <si>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</si>
  <si>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</si>
  <si>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</si>
  <si>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</si>
  <si>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</si>
  <si>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</si>
  <si>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</si>
  <si>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</si>
  <si>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</si>
  <si>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</si>
  <si>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</si>
  <si>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</si>
  <si>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</si>
  <si>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</si>
  <si>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</si>
  <si>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</si>
  <si>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</si>
  <si>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</si>
  <si>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</si>
  <si>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</si>
  <si>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</si>
  <si>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</si>
  <si>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</si>
  <si>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</si>
  <si>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</si>
  <si>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</si>
  <si>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</si>
  <si>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</si>
  <si>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</si>
  <si>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</si>
  <si>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</si>
  <si>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</si>
  <si>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</si>
  <si>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</si>
  <si>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</si>
  <si>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</si>
  <si>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</si>
  <si>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</si>
  <si>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</si>
  <si>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</si>
  <si>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</si>
  <si>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</si>
  <si>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</si>
  <si>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</si>
  <si>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</si>
  <si>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</si>
  <si>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</si>
  <si>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</si>
  <si>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</si>
  <si>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</si>
  <si>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</si>
  <si>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</si>
  <si>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</si>
  <si>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</si>
  <si>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</si>
  <si>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</si>
  <si>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</si>
  <si>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</si>
  <si>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</si>
  <si>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</si>
  <si>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</si>
  <si>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</si>
  <si>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</si>
  <si>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</si>
  <si>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</si>
  <si>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</si>
  <si>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</si>
  <si>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</si>
  <si>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</si>
  <si>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</si>
  <si>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</si>
  <si>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</si>
  <si>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</si>
  <si>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</si>
  <si>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</si>
  <si>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</si>
  <si>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</si>
  <si>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</si>
  <si>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</si>
  <si>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</si>
  <si>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</si>
  <si>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</si>
  <si>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</si>
  <si>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</si>
  <si>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</si>
  <si>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</si>
  <si>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</si>
  <si>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</si>
  <si>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</si>
  <si>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</si>
  <si>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</si>
  <si>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</si>
  <si>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</si>
  <si>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</si>
  <si>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</si>
  <si>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</si>
  <si>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</si>
  <si>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</si>
  <si>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</si>
  <si>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</si>
  <si>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</si>
  <si>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</si>
  <si>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</si>
  <si>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</si>
  <si>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</si>
  <si>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</si>
  <si>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</si>
  <si>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</si>
  <si>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</si>
  <si>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</si>
  <si>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</si>
  <si>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</si>
  <si>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</si>
  <si>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</si>
  <si>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</si>
  <si>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</si>
  <si>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</si>
  <si>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</si>
  <si>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</si>
  <si>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</si>
  <si>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</si>
  <si>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</si>
  <si>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</si>
  <si>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</si>
  <si>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</si>
  <si>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</si>
  <si>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</si>
  <si>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</si>
  <si>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</si>
  <si>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</si>
  <si>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</si>
  <si>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</si>
  <si>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</si>
  <si>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</si>
  <si>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</si>
  <si>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</si>
  <si>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</si>
  <si>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</si>
  <si>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</si>
  <si>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</si>
  <si>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</si>
  <si>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</si>
  <si>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</si>
  <si>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</si>
  <si>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</si>
  <si>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</si>
  <si>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</si>
  <si>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</si>
  <si>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</si>
  <si>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</si>
  <si>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</si>
  <si>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</si>
  <si>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</si>
  <si>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</si>
  <si>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</si>
  <si>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</si>
  <si>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</si>
  <si>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</si>
  <si>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</si>
  <si>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</si>
  <si>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</si>
  <si>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</si>
  <si>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</si>
  <si>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</si>
  <si>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</si>
  <si>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</si>
  <si>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</si>
  <si>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</si>
  <si>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</si>
  <si>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</si>
  <si>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</si>
  <si>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</si>
  <si>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</si>
  <si>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</si>
  <si>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</si>
  <si>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</si>
  <si>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</si>
  <si>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</si>
  <si>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</si>
  <si>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</si>
  <si>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</si>
  <si>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</si>
  <si>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</si>
  <si>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</si>
  <si>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</si>
  <si>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</si>
  <si>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</si>
  <si>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</si>
  <si>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</si>
  <si>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</si>
  <si>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</si>
  <si>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</si>
  <si>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</si>
  <si>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</si>
  <si>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</si>
  <si>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</si>
  <si>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</si>
  <si>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</si>
  <si>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</si>
  <si>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</si>
  <si>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</si>
  <si>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</si>
  <si>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</si>
  <si>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</si>
  <si>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</si>
  <si>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</si>
  <si>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</si>
  <si>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</si>
  <si>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</si>
  <si>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</si>
  <si>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</si>
  <si>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</si>
  <si>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</si>
  <si>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</si>
  <si>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</si>
  <si>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</si>
  <si>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</si>
  <si>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</si>
  <si>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</si>
  <si>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</si>
  <si>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</si>
  <si>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</si>
  <si>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</si>
  <si>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</si>
  <si>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</si>
  <si>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</si>
  <si>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</si>
  <si>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</si>
  <si>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</si>
  <si>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</si>
  <si>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</si>
  <si>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</si>
  <si>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</si>
  <si>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</si>
  <si>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</si>
  <si>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</si>
  <si>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</si>
  <si>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</si>
  <si>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</si>
  <si>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</si>
  <si>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</si>
  <si>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</si>
  <si>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</si>
  <si>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</si>
  <si>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</si>
  <si>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</si>
  <si>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</si>
  <si>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</si>
  <si>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</si>
  <si>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</si>
  <si>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</si>
  <si>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</si>
  <si>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</si>
  <si>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</si>
  <si>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</si>
  <si>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</si>
  <si>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</si>
  <si>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</si>
  <si>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</si>
  <si>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</si>
  <si>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</si>
  <si>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</si>
  <si>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</si>
  <si>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</si>
  <si>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</si>
  <si>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</si>
  <si>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</si>
  <si>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</si>
  <si>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</si>
  <si>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</si>
  <si>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</si>
  <si>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</si>
  <si>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</si>
  <si>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</si>
  <si>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</si>
  <si>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</si>
  <si>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</si>
  <si>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</si>
  <si>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</si>
  <si>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</si>
  <si>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</si>
  <si>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</si>
  <si>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</si>
  <si>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</si>
  <si>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</si>
  <si>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</si>
  <si>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</si>
  <si>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</si>
  <si>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</si>
  <si>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</si>
  <si>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</si>
  <si>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</si>
  <si>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</si>
  <si>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</si>
  <si>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</si>
  <si>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</si>
  <si>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</si>
  <si>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</si>
  <si>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</si>
  <si>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</si>
  <si>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</si>
  <si>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</si>
  <si>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</si>
  <si>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</si>
  <si>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</si>
  <si>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</si>
  <si>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</si>
  <si>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</si>
  <si>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</si>
  <si>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</si>
  <si>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</si>
  <si>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</si>
  <si>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</si>
  <si>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</si>
  <si>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</si>
  <si>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</si>
  <si>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</si>
  <si>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</si>
  <si>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</si>
  <si>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</si>
  <si>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</si>
  <si>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</si>
  <si>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</si>
  <si>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</si>
  <si>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</si>
  <si>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</si>
  <si>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</si>
  <si>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</si>
  <si>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</si>
  <si>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</si>
  <si>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</si>
  <si>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</si>
  <si>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</si>
  <si>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</si>
  <si>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</si>
  <si>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</si>
  <si>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</si>
  <si>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</si>
  <si>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</si>
  <si>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</si>
  <si>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</si>
  <si>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</si>
  <si>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</si>
  <si>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</si>
  <si>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</si>
  <si>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</si>
  <si>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</si>
  <si>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</si>
  <si>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</si>
  <si>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</si>
  <si>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</si>
  <si>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</si>
  <si>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</si>
  <si>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</si>
  <si>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</si>
  <si>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</si>
  <si>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</si>
  <si>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</si>
  <si>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</si>
  <si>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</si>
  <si>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</si>
  <si>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</si>
  <si>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</si>
  <si>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</si>
  <si>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</si>
  <si>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</si>
  <si>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</si>
  <si>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</si>
  <si>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</si>
  <si>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</si>
  <si>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</si>
  <si>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</si>
  <si>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</si>
  <si>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</si>
  <si>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</si>
  <si>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</si>
  <si>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</si>
  <si>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</si>
  <si>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</si>
  <si>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</si>
  <si>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</si>
  <si>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</si>
  <si>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</si>
  <si>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</si>
  <si>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</si>
  <si>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</si>
  <si>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</si>
  <si>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</si>
  <si>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</si>
  <si>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</si>
  <si>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</si>
  <si>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</si>
  <si>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</si>
  <si>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</si>
  <si>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</si>
  <si>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</si>
  <si>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</si>
  <si>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</si>
  <si>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</si>
  <si>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</si>
  <si>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</si>
  <si>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</si>
  <si>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</si>
  <si>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</si>
  <si>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</si>
  <si>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</si>
  <si>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</si>
  <si>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</si>
  <si>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</si>
  <si>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</si>
  <si>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</si>
  <si>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</si>
  <si>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</si>
  <si>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</si>
  <si>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</si>
  <si>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</si>
  <si>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</si>
  <si>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</si>
  <si>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</si>
  <si>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</si>
  <si>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</si>
  <si>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</si>
  <si>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</si>
  <si>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</si>
  <si>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</si>
  <si>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</si>
  <si>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</si>
  <si>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</si>
  <si>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</si>
  <si>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</si>
  <si>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</si>
  <si>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</si>
  <si>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</si>
  <si>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</si>
  <si>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</si>
  <si>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</si>
  <si>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</si>
  <si>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</si>
  <si>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</si>
  <si>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</si>
  <si>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</si>
  <si>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</si>
  <si>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</si>
  <si>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</si>
  <si>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</si>
  <si>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</si>
  <si>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</si>
  <si>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</si>
  <si>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</si>
  <si>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</si>
  <si>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</si>
  <si>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</si>
  <si>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</si>
  <si>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</si>
  <si>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</si>
  <si>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</si>
  <si>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</si>
  <si>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</si>
  <si>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</si>
  <si>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</si>
  <si>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</si>
  <si>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</si>
  <si>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</si>
  <si>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</si>
  <si>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</si>
  <si>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</si>
  <si>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</si>
  <si>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</si>
  <si>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</si>
  <si>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</si>
  <si>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</si>
  <si>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</si>
  <si>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</si>
  <si>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</si>
  <si>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</si>
  <si>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</si>
  <si>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</si>
  <si>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</si>
  <si>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</si>
  <si>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</si>
  <si>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</si>
  <si>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</si>
  <si>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</si>
  <si>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</si>
  <si>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</si>
  <si>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</si>
  <si>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</si>
  <si>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</si>
  <si>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</si>
  <si>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</si>
  <si>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</si>
  <si>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</si>
  <si>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</si>
  <si>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</si>
  <si>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</si>
  <si>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</si>
  <si>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</si>
  <si>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</si>
  <si>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</si>
  <si>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</si>
  <si>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</si>
  <si>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</si>
  <si>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</si>
  <si>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</si>
  <si>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</si>
  <si>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</si>
  <si>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</si>
  <si>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</si>
  <si>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</si>
  <si>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</si>
  <si>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</si>
  <si>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</si>
  <si>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</si>
  <si>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</si>
  <si>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</si>
  <si>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</si>
  <si>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</si>
  <si>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</si>
  <si>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</si>
  <si>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</si>
  <si>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</si>
  <si>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</si>
  <si>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</si>
  <si>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</si>
  <si>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</si>
  <si>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</si>
  <si>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</si>
  <si>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</si>
  <si>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</si>
  <si>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</si>
  <si>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</si>
  <si>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</si>
  <si>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</si>
  <si>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</si>
  <si>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</si>
  <si>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</si>
  <si>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</si>
  <si>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</si>
  <si>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</si>
  <si>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</si>
  <si>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</si>
  <si>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</si>
  <si>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</si>
  <si>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</si>
  <si>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</si>
  <si>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</si>
  <si>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</si>
  <si>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</si>
  <si>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</si>
  <si>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</si>
  <si>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</si>
  <si>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</si>
  <si>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</si>
  <si>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</si>
  <si>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</si>
  <si>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</si>
  <si>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</si>
  <si>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</si>
  <si>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</si>
  <si>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</si>
  <si>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</si>
  <si>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</si>
  <si>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</si>
  <si>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</si>
  <si>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</si>
  <si>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</si>
  <si>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</si>
  <si>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</si>
  <si>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</si>
  <si>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</si>
  <si>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</si>
  <si>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</si>
  <si>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</si>
  <si>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</si>
  <si>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</si>
  <si>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</si>
  <si>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</si>
  <si>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</si>
  <si>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</si>
  <si>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</si>
  <si>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</si>
  <si>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</si>
  <si>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</si>
  <si>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</si>
  <si>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</si>
  <si>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</si>
  <si>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</si>
  <si>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</si>
  <si>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</si>
  <si>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</si>
  <si>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</si>
  <si>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</si>
  <si>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</si>
  <si>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</si>
  <si>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</si>
  <si>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</si>
  <si>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</si>
  <si>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</si>
  <si>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</si>
  <si>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</si>
  <si>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</si>
  <si>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</si>
  <si>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</si>
  <si>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</si>
  <si>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</si>
  <si>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</si>
  <si>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</si>
  <si>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</si>
  <si>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</si>
  <si>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</si>
  <si>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</si>
  <si>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</si>
  <si>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</si>
  <si>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</si>
  <si>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</si>
  <si>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</si>
  <si>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</si>
  <si>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</si>
  <si>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</si>
  <si>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</si>
  <si>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</si>
  <si>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</si>
  <si>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</si>
  <si>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</si>
  <si>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</si>
  <si>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</si>
  <si>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</si>
  <si>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</si>
  <si>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</si>
  <si>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</si>
  <si>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</si>
  <si>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</si>
  <si>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</si>
  <si>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</si>
  <si>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</si>
  <si>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</si>
  <si>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</si>
  <si>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</si>
  <si>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</si>
  <si>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</si>
  <si>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</si>
  <si>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</si>
  <si>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</si>
  <si>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</si>
  <si>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</si>
  <si>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</si>
  <si>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</si>
  <si>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</si>
  <si>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</si>
  <si>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</si>
  <si>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</si>
  <si>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</si>
  <si>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</si>
  <si>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</si>
  <si>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</si>
  <si>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</si>
  <si>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</si>
  <si>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</si>
  <si>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</si>
  <si>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</si>
  <si>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</si>
  <si>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</si>
  <si>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</si>
  <si>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</si>
  <si>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</si>
  <si>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</si>
  <si>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</si>
  <si>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</si>
  <si>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</si>
  <si>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</si>
  <si>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</si>
  <si>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</si>
  <si>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</si>
  <si>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</si>
  <si>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</si>
  <si>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</si>
  <si>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</si>
  <si>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</si>
  <si>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</si>
  <si>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</si>
  <si>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</si>
  <si>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</si>
  <si>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</si>
  <si>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</si>
  <si>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</si>
  <si>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</si>
  <si>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</si>
  <si>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</si>
  <si>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</si>
  <si>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</si>
  <si>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</si>
  <si>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</si>
  <si>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</si>
  <si>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</si>
  <si>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</si>
  <si>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</si>
  <si>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</si>
  <si>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</si>
  <si>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</si>
  <si>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</si>
  <si>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</si>
  <si>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</si>
  <si>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</si>
  <si>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</si>
  <si>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</si>
  <si>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</si>
  <si>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</si>
  <si>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</si>
  <si>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</si>
  <si>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</si>
  <si>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</si>
  <si>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</si>
  <si>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</si>
  <si>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</si>
  <si>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</si>
  <si>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</si>
  <si>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</si>
  <si>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</si>
  <si>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</si>
  <si>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</si>
  <si>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</si>
  <si>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</si>
  <si>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</si>
  <si>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</si>
  <si>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</si>
  <si>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</si>
  <si>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</si>
  <si>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</si>
  <si>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</si>
  <si>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</si>
  <si>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</si>
  <si>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</si>
  <si>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</si>
  <si>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</si>
  <si>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</si>
  <si>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</si>
  <si>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</si>
  <si>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</si>
  <si>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</si>
  <si>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</si>
  <si>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</si>
  <si>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</si>
  <si>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</si>
  <si>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</si>
  <si>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</si>
  <si>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</si>
  <si>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</si>
  <si>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</si>
  <si>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</si>
  <si>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</si>
  <si>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</si>
  <si>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</si>
  <si>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</si>
  <si>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</si>
  <si>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</si>
  <si>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</si>
  <si>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</si>
  <si>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</si>
  <si>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</si>
  <si>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</si>
  <si>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</si>
  <si>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</si>
  <si>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</si>
  <si>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</si>
  <si>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</si>
  <si>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</si>
  <si>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</si>
  <si>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</si>
  <si>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</si>
  <si>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</si>
  <si>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</si>
  <si>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</si>
  <si>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</si>
  <si>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</si>
  <si>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</si>
  <si>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</si>
  <si>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</si>
  <si>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</si>
  <si>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</si>
  <si>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</si>
  <si>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</si>
  <si>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</si>
  <si>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</si>
  <si>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</si>
  <si>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</si>
  <si>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</si>
  <si>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</si>
  <si>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</si>
  <si>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</si>
  <si>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</si>
  <si>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</si>
  <si>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</si>
  <si>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</si>
  <si>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</si>
  <si>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</si>
  <si>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</si>
  <si>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</si>
  <si>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</si>
  <si>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</si>
  <si>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</si>
  <si>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</si>
  <si>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</si>
  <si>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</si>
  <si>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</si>
  <si>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</si>
  <si>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</si>
  <si>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</si>
  <si>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</si>
  <si>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</si>
  <si>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</si>
  <si>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</si>
  <si>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</si>
  <si>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</si>
  <si>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</si>
  <si>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</si>
  <si>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</si>
  <si>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</si>
  <si>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</si>
  <si>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</si>
  <si>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</si>
  <si>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</si>
  <si>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</si>
  <si>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</si>
  <si>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</si>
  <si>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</si>
  <si>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</si>
  <si>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</si>
  <si>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</si>
  <si>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</si>
  <si>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</si>
  <si>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</si>
  <si>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</si>
  <si>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</si>
  <si>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</si>
  <si>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</si>
  <si>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</si>
  <si>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</si>
  <si>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</si>
  <si>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</si>
  <si>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</si>
  <si>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</si>
  <si>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</si>
  <si>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</si>
  <si>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</si>
  <si>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</si>
  <si>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</si>
  <si>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</si>
  <si>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</si>
  <si>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</si>
  <si>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</si>
  <si>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</si>
  <si>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</si>
  <si>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</si>
  <si>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</si>
  <si>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</si>
  <si>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</si>
  <si>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</si>
  <si>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</si>
  <si>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</si>
  <si>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</si>
  <si>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</si>
  <si>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</si>
  <si>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</si>
  <si>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</si>
  <si>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</si>
  <si>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</si>
  <si>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</si>
  <si>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</si>
  <si>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</si>
  <si>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</si>
  <si>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</si>
  <si>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</si>
  <si>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</si>
  <si>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</si>
  <si>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</si>
  <si>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</si>
  <si>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</si>
  <si>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</si>
  <si>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</si>
  <si>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</si>
  <si>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</si>
  <si>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</si>
  <si>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</si>
  <si>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</si>
  <si>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</si>
  <si>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</si>
  <si>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</si>
  <si>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</si>
  <si>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</si>
  <si>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</si>
  <si>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</si>
  <si>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</si>
  <si>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</si>
  <si>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</si>
  <si>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</si>
  <si>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</si>
  <si>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</si>
  <si>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</si>
  <si>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</si>
  <si>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</si>
  <si>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</si>
  <si>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</si>
  <si>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</si>
  <si>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</si>
  <si>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</si>
  <si>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</si>
  <si>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</si>
  <si>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</si>
  <si>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</si>
  <si>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</si>
  <si>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</si>
  <si>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</si>
  <si>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</si>
  <si>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</si>
  <si>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</si>
  <si>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</si>
  <si>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</si>
  <si>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</si>
  <si>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</si>
  <si>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</si>
  <si>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</si>
  <si>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</si>
  <si>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</si>
  <si>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</si>
  <si>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</si>
  <si>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</si>
  <si>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</si>
  <si>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</si>
  <si>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</si>
  <si>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</si>
  <si>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</si>
  <si>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</si>
  <si>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</si>
  <si>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</si>
  <si>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</si>
  <si>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</si>
  <si>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</si>
  <si>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</si>
  <si>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</si>
  <si>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</si>
  <si>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</si>
  <si>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</si>
  <si>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</si>
  <si>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</si>
  <si>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</si>
  <si>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</si>
  <si>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</si>
  <si>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</si>
  <si>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</si>
  <si>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</si>
  <si>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</si>
  <si>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</si>
  <si>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</si>
  <si>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</si>
  <si>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</si>
  <si>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</si>
  <si>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</si>
  <si>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</si>
  <si>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</si>
  <si>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</si>
  <si>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</si>
  <si>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</si>
  <si>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</si>
  <si>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</si>
  <si>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</si>
  <si>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</si>
  <si>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</si>
  <si>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</si>
  <si>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</si>
  <si>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</si>
  <si>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</si>
  <si>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</si>
  <si>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</si>
  <si>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</si>
  <si>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</si>
  <si>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</si>
  <si>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</si>
  <si>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</si>
  <si>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</si>
  <si>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</si>
  <si>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</si>
  <si>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</si>
  <si>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</si>
  <si>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</si>
  <si>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</si>
  <si>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</si>
  <si>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</si>
  <si>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</si>
  <si>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</si>
  <si>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</si>
  <si>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</si>
  <si>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</si>
  <si>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</si>
  <si>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</si>
  <si>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</si>
  <si>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</si>
  <si>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</si>
  <si>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</si>
  <si>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</si>
  <si>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</si>
  <si>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</si>
  <si>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</si>
  <si>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</si>
  <si>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</si>
  <si>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</si>
  <si>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</si>
  <si>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</si>
  <si>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</si>
  <si>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</si>
  <si>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</si>
  <si>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</si>
  <si>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</si>
  <si>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</si>
  <si>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</si>
  <si>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</si>
  <si>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</si>
  <si>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</si>
  <si>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</si>
  <si>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</si>
  <si>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</si>
  <si>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</si>
  <si>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</si>
  <si>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</si>
  <si>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</si>
  <si>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</si>
  <si>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</si>
  <si>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</si>
  <si>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</si>
  <si>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</si>
  <si>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</si>
  <si>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</si>
  <si>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</si>
  <si>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</si>
  <si>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</si>
  <si>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</si>
  <si>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</si>
  <si>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</si>
  <si>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</si>
  <si>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</si>
  <si>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</si>
  <si>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</si>
  <si>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</si>
  <si>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</si>
  <si>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</si>
  <si>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</si>
  <si>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</si>
  <si>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</si>
  <si>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</si>
  <si>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</si>
  <si>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</si>
  <si>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</si>
  <si>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</si>
  <si>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</si>
  <si>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</si>
  <si>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</si>
  <si>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</si>
  <si>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</si>
  <si>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</si>
  <si>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</si>
  <si>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</si>
  <si>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</si>
  <si>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</si>
  <si>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</si>
  <si>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</si>
  <si>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</si>
  <si>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</si>
  <si>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</si>
  <si>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</si>
  <si>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</si>
  <si>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</si>
  <si>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</si>
  <si>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</si>
  <si>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</si>
  <si>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</si>
  <si>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</si>
  <si>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</si>
  <si>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</si>
  <si>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</si>
  <si>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</si>
  <si>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</si>
  <si>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</si>
  <si>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</si>
  <si>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</si>
  <si>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</si>
  <si>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</si>
  <si>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</si>
  <si>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</si>
  <si>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</si>
  <si>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</si>
  <si>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</si>
  <si>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</si>
  <si>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</si>
  <si>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</si>
  <si>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</si>
  <si>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</si>
  <si>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</si>
  <si>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</si>
  <si>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</si>
  <si>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</si>
  <si>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</si>
  <si>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</si>
  <si>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</si>
  <si>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</si>
  <si>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</si>
  <si>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</si>
  <si>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</si>
  <si>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</si>
  <si>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</si>
  <si>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</si>
  <si>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</si>
  <si>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</si>
  <si>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</si>
  <si>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</si>
  <si>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</si>
  <si>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</si>
  <si>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</si>
  <si>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</si>
  <si>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</si>
  <si>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</si>
  <si>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</si>
  <si>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</si>
  <si>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</si>
  <si>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</si>
  <si>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</si>
  <si>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</si>
  <si>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</si>
  <si>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</si>
  <si>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</si>
  <si>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</si>
  <si>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</si>
  <si>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</si>
  <si>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</si>
  <si>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</si>
  <si>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</si>
  <si>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</si>
  <si>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</si>
  <si>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</si>
  <si>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</si>
  <si>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</si>
  <si>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</si>
  <si>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</si>
  <si>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</si>
  <si>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</si>
  <si>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</si>
  <si>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</si>
  <si>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</si>
  <si>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</si>
  <si>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</si>
  <si>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</si>
  <si>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</si>
  <si>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</si>
  <si>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</si>
  <si>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</si>
  <si>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</si>
  <si>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</si>
  <si>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</si>
  <si>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</si>
  <si>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</si>
  <si>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</si>
  <si>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</si>
  <si>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</si>
  <si>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</si>
  <si>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</si>
  <si>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</si>
  <si>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</si>
  <si>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</si>
  <si>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</si>
  <si>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</si>
  <si>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</si>
  <si>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</si>
  <si>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</si>
  <si>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</si>
  <si>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</si>
  <si>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</si>
  <si>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</si>
  <si>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</si>
  <si>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</si>
  <si>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</si>
  <si>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</si>
  <si>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</si>
  <si>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</si>
  <si>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</si>
  <si>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</si>
  <si>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</si>
  <si>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</si>
  <si>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</si>
  <si>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</si>
  <si>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</si>
  <si>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</si>
  <si>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</si>
  <si>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</si>
  <si>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</si>
  <si>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</si>
  <si>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</si>
  <si>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</si>
  <si>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</si>
  <si>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</si>
  <si>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</si>
  <si>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</si>
  <si>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</si>
  <si>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</si>
  <si>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</si>
  <si>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</si>
  <si>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</si>
  <si>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</si>
  <si>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</si>
  <si>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</si>
  <si>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</si>
  <si>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</si>
  <si>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</si>
  <si>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</si>
  <si>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</si>
  <si>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</si>
  <si>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</si>
  <si>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</si>
  <si>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</si>
  <si>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</si>
  <si>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</si>
  <si>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</si>
  <si>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</si>
  <si>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</si>
  <si>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</si>
  <si>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</si>
  <si>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</si>
  <si>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</si>
  <si>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</si>
  <si>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</si>
  <si>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</si>
  <si>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</si>
  <si>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</si>
  <si>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</si>
  <si>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</si>
  <si>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</si>
  <si>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</si>
  <si>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</si>
  <si>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</si>
  <si>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</si>
  <si>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</si>
  <si>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</si>
  <si>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</si>
  <si>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</si>
  <si>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</si>
  <si>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</si>
  <si>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</si>
  <si>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</si>
  <si>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</si>
  <si>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</si>
  <si>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</si>
  <si>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</si>
  <si>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</si>
  <si>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</si>
  <si>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</si>
  <si>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</si>
  <si>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</si>
  <si>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</si>
  <si>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</si>
  <si>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</si>
  <si>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</si>
  <si>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</si>
  <si>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</si>
  <si>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</si>
  <si>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</si>
  <si>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</si>
  <si>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</si>
  <si>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</si>
  <si>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</si>
  <si>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</si>
  <si>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</si>
  <si>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</si>
  <si>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</si>
  <si>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</si>
  <si>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</si>
  <si>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</si>
  <si>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</si>
  <si>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</si>
  <si>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</si>
  <si>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</si>
  <si>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</si>
  <si>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</si>
  <si>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</si>
  <si>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</si>
  <si>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</si>
  <si>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</si>
  <si>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</si>
  <si>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</si>
  <si>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</si>
  <si>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</si>
  <si>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</si>
  <si>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</si>
  <si>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</si>
  <si>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</si>
  <si>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</si>
  <si>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</si>
  <si>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</si>
  <si>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</si>
  <si>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</si>
  <si>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</si>
  <si>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</si>
  <si>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</si>
  <si>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</si>
  <si>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</si>
  <si>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</si>
  <si>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</si>
  <si>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</si>
  <si>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</si>
  <si>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</si>
  <si>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</si>
  <si>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</si>
  <si>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</si>
  <si>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</si>
  <si>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</si>
  <si>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</si>
  <si>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</si>
  <si>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</si>
  <si>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</si>
  <si>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</si>
  <si>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</si>
  <si>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</si>
  <si>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</si>
  <si>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</si>
  <si>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</si>
  <si>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</si>
  <si>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</si>
  <si>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</si>
  <si>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</si>
  <si>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</si>
  <si>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</si>
  <si>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</si>
  <si>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</si>
  <si>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</si>
  <si>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</si>
  <si>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</si>
  <si>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</si>
  <si>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</si>
  <si>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</si>
  <si>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</si>
  <si>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</si>
  <si>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</si>
  <si>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</si>
  <si>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</si>
  <si>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</si>
  <si>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</si>
  <si>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</si>
  <si>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</si>
  <si>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</si>
  <si>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</si>
  <si>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</si>
  <si>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</si>
  <si>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</si>
  <si>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</si>
  <si>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</si>
  <si>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</si>
  <si>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</si>
  <si>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</si>
  <si>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</si>
  <si>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</si>
  <si>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</si>
  <si>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</si>
  <si>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</si>
  <si>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</si>
  <si>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</si>
  <si>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</si>
  <si>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</si>
  <si>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</si>
  <si>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</si>
  <si>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</si>
  <si>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</si>
  <si>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</si>
  <si>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</si>
  <si>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</si>
  <si>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</si>
  <si>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</si>
  <si>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</si>
  <si>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</si>
  <si>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</si>
  <si>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</si>
  <si>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</si>
  <si>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</si>
  <si>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</si>
  <si>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</si>
  <si>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</si>
  <si>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</si>
  <si>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</si>
  <si>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</si>
  <si>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</si>
  <si>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</si>
  <si>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</si>
  <si>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</si>
  <si>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</si>
  <si>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</si>
  <si>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</si>
  <si>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</si>
  <si>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</si>
  <si>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</si>
  <si>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</si>
  <si>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</si>
  <si>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</si>
  <si>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</si>
  <si>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</si>
  <si>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</si>
  <si>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</si>
  <si>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</si>
  <si>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</si>
  <si>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</si>
  <si>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</si>
  <si>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</si>
  <si>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</si>
  <si>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</si>
  <si>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</si>
  <si>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</si>
  <si>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</si>
  <si>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</si>
  <si>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</si>
  <si>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</si>
  <si>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</si>
  <si>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</si>
  <si>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</si>
  <si>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</si>
  <si>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</si>
  <si>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</si>
  <si>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</si>
  <si>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</si>
  <si>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</si>
  <si>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</si>
  <si>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</si>
  <si>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</si>
  <si>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</si>
  <si>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</si>
  <si>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</si>
  <si>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</si>
  <si>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</si>
  <si>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</si>
  <si>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</si>
  <si>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</si>
  <si>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</si>
  <si>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</si>
  <si>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</si>
  <si>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</si>
  <si>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</si>
  <si>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</si>
  <si>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</si>
  <si>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</si>
  <si>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</si>
  <si>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</si>
  <si>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</si>
  <si>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</si>
  <si>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</si>
  <si>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</si>
  <si>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</si>
  <si>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</si>
  <si>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</si>
  <si>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</si>
  <si>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</si>
  <si>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</si>
  <si>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</si>
  <si>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</si>
  <si>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</si>
  <si>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</si>
  <si>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</si>
  <si>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</si>
  <si>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</si>
  <si>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</si>
  <si>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</si>
  <si>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</si>
  <si>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</si>
  <si>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</si>
  <si>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</si>
  <si>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</si>
  <si>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</si>
  <si>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</si>
  <si>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</si>
  <si>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</si>
  <si>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</si>
  <si>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</si>
  <si>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</si>
  <si>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</si>
  <si>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</si>
  <si>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</si>
  <si>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</si>
  <si>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</si>
  <si>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</si>
  <si>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</si>
  <si>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</si>
  <si>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</si>
  <si>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</si>
  <si>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</si>
  <si>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</si>
  <si>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</si>
  <si>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</si>
  <si>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</si>
  <si>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</si>
  <si>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</si>
  <si>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</si>
  <si>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</si>
  <si>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</si>
  <si>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</si>
  <si>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</si>
  <si>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</si>
  <si>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</si>
  <si>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</si>
  <si>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</si>
  <si>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</si>
  <si>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</si>
  <si>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</si>
  <si>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</si>
  <si>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</si>
  <si>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</si>
  <si>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</si>
  <si>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</si>
  <si>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</si>
  <si>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</si>
  <si>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</si>
  <si>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</si>
  <si>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</si>
  <si>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</si>
  <si>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</si>
  <si>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</si>
  <si>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</si>
  <si>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</si>
  <si>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</si>
  <si>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</si>
  <si>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</si>
  <si>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</si>
  <si>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</si>
  <si>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</si>
  <si>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</si>
  <si>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</si>
  <si>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</si>
  <si>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</si>
  <si>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</si>
  <si>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</si>
  <si>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</si>
  <si>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</si>
  <si>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</si>
  <si>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</si>
  <si>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</si>
  <si>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</si>
  <si>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</si>
  <si>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</si>
  <si>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</si>
  <si>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</si>
  <si>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</si>
  <si>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</si>
  <si>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</si>
  <si>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</si>
  <si>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</si>
  <si>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</si>
  <si>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</si>
  <si>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</si>
  <si>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</si>
  <si>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</si>
  <si>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</si>
  <si>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</si>
  <si>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</si>
  <si>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</si>
  <si>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</si>
  <si>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</si>
  <si>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</si>
  <si>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</si>
  <si>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</si>
  <si>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</si>
  <si>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</si>
  <si>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</si>
  <si>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</si>
  <si>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</si>
  <si>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</si>
  <si>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</si>
  <si>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</si>
  <si>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</si>
  <si>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</si>
  <si>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</si>
  <si>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</si>
  <si>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</si>
  <si>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</si>
  <si>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</si>
  <si>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</si>
  <si>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</si>
  <si>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</si>
  <si>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</si>
  <si>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</si>
  <si>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</si>
  <si>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</si>
  <si>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</si>
  <si>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</si>
  <si>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</si>
  <si>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</si>
  <si>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</si>
  <si>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</si>
  <si>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</si>
  <si>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</si>
  <si>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</si>
  <si>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</si>
  <si>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</si>
  <si>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</si>
  <si>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</si>
  <si>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</si>
  <si>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</si>
  <si>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</si>
  <si>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</si>
  <si>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</si>
  <si>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</si>
  <si>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</si>
  <si>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</si>
  <si>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</si>
  <si>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</si>
  <si>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</si>
  <si>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</si>
  <si>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</si>
  <si>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</si>
  <si>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</si>
  <si>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</si>
  <si>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</si>
  <si>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</si>
  <si>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</si>
  <si>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</si>
  <si>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</si>
  <si>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</si>
  <si>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</si>
  <si>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</si>
  <si>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</si>
  <si>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</si>
  <si>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</si>
  <si>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</si>
  <si>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</si>
  <si>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</si>
  <si>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</si>
  <si>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</si>
  <si>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</si>
  <si>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</si>
  <si>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</si>
  <si>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</si>
  <si>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</si>
  <si>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</si>
  <si>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</si>
  <si>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</si>
  <si>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</si>
  <si>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</si>
  <si>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</si>
  <si>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</si>
  <si>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</si>
  <si>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</si>
  <si>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</si>
  <si>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</si>
  <si>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</si>
  <si>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</si>
  <si>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</si>
  <si>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</si>
  <si>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</si>
  <si>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</si>
  <si>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</si>
  <si>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</si>
  <si>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</si>
  <si>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</si>
  <si>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</si>
  <si>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</si>
  <si>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</si>
  <si>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</si>
  <si>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</si>
  <si>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</si>
  <si>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</si>
  <si>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</si>
  <si>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</si>
  <si>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</si>
  <si>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</si>
  <si>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</si>
  <si>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</si>
  <si>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</si>
  <si>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</si>
  <si>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</si>
  <si>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</si>
  <si>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</si>
  <si>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</si>
  <si>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</si>
  <si>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</si>
  <si>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</si>
  <si>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</si>
  <si>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</si>
  <si>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</si>
  <si>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</si>
  <si>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</si>
  <si>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</si>
  <si>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</si>
  <si>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</si>
  <si>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</si>
  <si>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</si>
  <si>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</si>
  <si>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</si>
  <si>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</si>
  <si>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</si>
  <si>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</si>
  <si>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</si>
  <si>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</si>
  <si>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</si>
  <si>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</si>
  <si>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</si>
  <si>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</si>
  <si>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</si>
  <si>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</si>
  <si>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</si>
  <si>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</si>
  <si>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</si>
  <si>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</si>
  <si>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</si>
  <si>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</si>
  <si>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</si>
  <si>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</si>
  <si>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</si>
  <si>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</si>
  <si>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</si>
  <si>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</si>
  <si>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</si>
  <si>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</si>
  <si>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</si>
  <si>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</si>
  <si>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</si>
  <si>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</si>
  <si>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</si>
  <si>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</si>
  <si>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</si>
  <si>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</si>
  <si>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</si>
  <si>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</si>
  <si>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</si>
  <si>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</si>
  <si>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</si>
  <si>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</si>
  <si>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</si>
  <si>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</si>
  <si>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</si>
  <si>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</si>
  <si>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</si>
  <si>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</si>
  <si>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</si>
  <si>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</si>
  <si>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</si>
  <si>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</si>
  <si>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</si>
  <si>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</si>
  <si>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</si>
  <si>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</si>
  <si>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</si>
  <si>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</si>
  <si>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</si>
  <si>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</si>
  <si>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</si>
  <si>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</si>
  <si>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</si>
  <si>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</si>
  <si>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</si>
  <si>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</si>
  <si>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</si>
  <si>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</si>
  <si>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</si>
  <si>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</si>
  <si>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</si>
  <si>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</si>
  <si>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</si>
  <si>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</si>
  <si>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</si>
  <si>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</si>
  <si>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</si>
  <si>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</si>
  <si>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</si>
  <si>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</si>
  <si>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</si>
  <si>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</si>
  <si>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</si>
  <si>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</si>
  <si>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</si>
  <si>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</si>
  <si>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</si>
  <si>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</si>
  <si>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</si>
  <si>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</si>
  <si>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</si>
  <si>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</si>
  <si>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</si>
  <si>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</si>
  <si>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</si>
  <si>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</si>
  <si>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</si>
  <si>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</si>
  <si>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</si>
  <si>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</si>
  <si>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</si>
  <si>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</si>
  <si>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</si>
  <si>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</si>
  <si>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</si>
  <si>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</si>
  <si>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</si>
  <si>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</si>
  <si>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</si>
  <si>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</si>
  <si>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</si>
  <si>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</si>
  <si>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</si>
  <si>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</si>
  <si>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</si>
  <si>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</si>
  <si>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</si>
  <si>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</si>
  <si>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</si>
  <si>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</si>
  <si>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</si>
  <si>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</si>
  <si>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</si>
  <si>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</si>
  <si>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</si>
  <si>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</si>
  <si>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</si>
  <si>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</si>
  <si>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</si>
  <si>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</si>
  <si>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</si>
  <si>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</si>
  <si>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</si>
  <si>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</si>
  <si>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</si>
  <si>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</si>
  <si>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</si>
  <si>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</si>
  <si>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</si>
  <si>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</si>
  <si>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</si>
  <si>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</si>
  <si>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</si>
  <si>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</si>
  <si>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</si>
  <si>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</si>
  <si>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</si>
  <si>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</si>
  <si>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</si>
  <si>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</si>
  <si>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</si>
  <si>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</si>
  <si>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</si>
  <si>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</si>
  <si>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</si>
  <si>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</si>
  <si>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</si>
  <si>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</si>
  <si>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</si>
  <si>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</si>
  <si>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</si>
  <si>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</si>
  <si>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</si>
  <si>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</si>
  <si>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</si>
  <si>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</si>
  <si>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</si>
  <si>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</si>
  <si>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</si>
  <si>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</si>
  <si>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</si>
  <si>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</si>
  <si>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</si>
  <si>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</si>
  <si>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</si>
  <si>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</si>
  <si>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</si>
  <si>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</si>
  <si>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</si>
  <si>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</si>
  <si>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</si>
  <si>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</si>
  <si>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</si>
  <si>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</si>
  <si>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</si>
  <si>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</si>
  <si>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</si>
  <si>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</si>
  <si>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</si>
  <si>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</si>
  <si>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</si>
  <si>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</si>
  <si>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</si>
  <si>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</si>
  <si>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</si>
  <si>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</si>
  <si>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</si>
  <si>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</si>
  <si>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</si>
  <si>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</si>
  <si>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</si>
  <si>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</si>
  <si>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</si>
  <si>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</si>
  <si>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</si>
  <si>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</si>
  <si>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</si>
  <si>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</si>
  <si>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</si>
  <si>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</si>
  <si>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</si>
  <si>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</si>
  <si>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</si>
  <si>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</si>
  <si>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</si>
  <si>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</si>
  <si>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</si>
  <si>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</si>
  <si>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</si>
  <si>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</si>
  <si>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</si>
  <si>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</si>
  <si>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</si>
  <si>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</si>
  <si>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</si>
  <si>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</si>
  <si>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</si>
  <si>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</si>
  <si>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</si>
  <si>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</si>
  <si>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</si>
  <si>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</si>
  <si>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</si>
  <si>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</si>
  <si>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</si>
  <si>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</si>
  <si>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</si>
  <si>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</si>
  <si>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</si>
  <si>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</si>
  <si>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</si>
  <si>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</si>
  <si>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</si>
  <si>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</si>
  <si>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</si>
  <si>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</si>
  <si>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</si>
  <si>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</si>
  <si>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</si>
  <si>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</si>
  <si>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</si>
  <si>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</si>
  <si>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</si>
  <si>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</si>
  <si>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</si>
  <si>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</si>
  <si>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</si>
  <si>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</si>
  <si>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</si>
  <si>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</si>
  <si>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</si>
  <si>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</si>
  <si>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</si>
  <si>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</si>
  <si>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</si>
  <si>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</si>
  <si>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</si>
  <si>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</si>
  <si>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</si>
  <si>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</si>
  <si>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</si>
  <si>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</si>
  <si>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</si>
  <si>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</si>
  <si>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</si>
  <si>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</si>
  <si>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</si>
  <si>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</si>
  <si>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</si>
  <si>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</si>
  <si>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</si>
  <si>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</si>
  <si>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</si>
  <si>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</si>
  <si>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</si>
  <si>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</si>
  <si>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</si>
  <si>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</si>
  <si>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</si>
  <si>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</si>
  <si>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</si>
  <si>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</si>
  <si>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</si>
  <si>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</si>
  <si>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</si>
  <si>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</si>
  <si>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</si>
  <si>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</si>
  <si>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</si>
  <si>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</si>
  <si>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</si>
  <si>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</si>
  <si>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</si>
  <si>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</si>
  <si>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</si>
  <si>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</si>
  <si>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</si>
  <si>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</si>
  <si>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</si>
  <si>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</si>
  <si>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</si>
  <si>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</si>
  <si>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</si>
  <si>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</si>
  <si>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</si>
  <si>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</si>
  <si>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</si>
  <si>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</si>
  <si>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</si>
  <si>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</si>
  <si>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</si>
  <si>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</si>
  <si>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</si>
  <si>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</si>
  <si>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</si>
  <si>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</si>
  <si>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</si>
  <si>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</si>
  <si>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</si>
  <si>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</si>
  <si>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</si>
  <si>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</si>
  <si>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</si>
  <si>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</si>
  <si>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</si>
  <si>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</si>
  <si>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</si>
  <si>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</si>
  <si>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</si>
  <si>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</si>
  <si>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</si>
  <si>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</si>
  <si>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</si>
  <si>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</si>
  <si>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</si>
  <si>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</si>
  <si>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</si>
  <si>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</si>
  <si>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</si>
  <si>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</si>
  <si>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</si>
  <si>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</si>
  <si>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</si>
  <si>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</si>
  <si>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</si>
  <si>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</si>
  <si>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</si>
  <si>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</si>
  <si>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</si>
  <si>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</si>
  <si>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</si>
  <si>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</si>
  <si>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</si>
  <si>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</si>
  <si>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</si>
  <si>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</si>
  <si>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</si>
  <si>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</si>
  <si>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</si>
  <si>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</si>
  <si>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</si>
  <si>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</si>
  <si>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</si>
  <si>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</si>
  <si>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</si>
  <si>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</si>
  <si>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</si>
  <si>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</si>
  <si>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</si>
  <si>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</si>
  <si>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</si>
  <si>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</si>
  <si>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</si>
  <si>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</si>
  <si>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</si>
  <si>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</si>
  <si>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</si>
  <si>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</si>
  <si>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</si>
  <si>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</si>
  <si>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</si>
  <si>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</si>
  <si>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</si>
  <si>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</si>
  <si>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</si>
  <si>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</si>
  <si>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</si>
  <si>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</si>
  <si>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</si>
  <si>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</si>
  <si>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</si>
  <si>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</si>
  <si>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</si>
  <si>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</si>
  <si>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</si>
  <si>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</si>
  <si>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</si>
  <si>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</si>
  <si>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</si>
  <si>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</si>
  <si>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</si>
  <si>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</si>
  <si>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</si>
  <si>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</si>
  <si>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</si>
  <si>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</si>
  <si>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</si>
  <si>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</si>
  <si>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</si>
  <si>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</si>
  <si>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</si>
  <si>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</si>
  <si>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</si>
  <si>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</si>
  <si>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</si>
  <si>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</si>
  <si>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</si>
  <si>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</si>
  <si>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</si>
  <si>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</si>
  <si>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</si>
  <si>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</si>
  <si>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</si>
  <si>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</si>
  <si>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</si>
  <si>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</si>
  <si>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</si>
  <si>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</si>
  <si>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</si>
  <si>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</si>
  <si>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</si>
  <si>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</si>
  <si>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</si>
  <si>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</si>
  <si>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</si>
  <si>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</si>
  <si>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</si>
  <si>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</si>
  <si>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</si>
  <si>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</si>
  <si>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</si>
  <si>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</si>
  <si>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</si>
  <si>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</si>
  <si>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</si>
  <si>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</si>
  <si>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</si>
  <si>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</si>
  <si>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</si>
  <si>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</si>
  <si>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</si>
  <si>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</si>
  <si>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</si>
  <si>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</si>
  <si>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</si>
  <si>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</si>
  <si>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</si>
  <si>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</si>
  <si>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</si>
  <si>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</si>
  <si>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</si>
  <si>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</si>
  <si>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</si>
  <si>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</si>
  <si>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</si>
  <si>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</si>
  <si>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</si>
  <si>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</si>
  <si>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</si>
  <si>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</si>
  <si>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</si>
  <si>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</si>
  <si>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</si>
  <si>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</si>
  <si>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</si>
  <si>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</si>
  <si>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</si>
  <si>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</si>
  <si>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</si>
  <si>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</si>
  <si>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</si>
  <si>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</si>
  <si>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</si>
  <si>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</si>
  <si>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</si>
  <si>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</si>
  <si>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</si>
  <si>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</si>
  <si>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</si>
  <si>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</si>
  <si>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</si>
  <si>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</si>
  <si>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</si>
  <si>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</si>
  <si>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</si>
  <si>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</si>
  <si>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</si>
  <si>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</si>
  <si>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</si>
  <si>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</si>
  <si>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</si>
  <si>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</si>
  <si>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</si>
  <si>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</si>
  <si>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</si>
  <si>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</si>
  <si>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</si>
  <si>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</si>
  <si>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</si>
  <si>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</si>
  <si>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</si>
  <si>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</si>
  <si>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</si>
  <si>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</si>
  <si>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</si>
  <si>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</si>
  <si>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</si>
  <si>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</si>
  <si>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</si>
  <si>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</si>
  <si>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</si>
  <si>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</si>
  <si>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</si>
  <si>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</si>
  <si>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</si>
  <si>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</si>
  <si>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</si>
  <si>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</si>
  <si>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</si>
  <si>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</si>
  <si>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</si>
  <si>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</si>
  <si>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</si>
  <si>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</si>
  <si>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</si>
  <si>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</si>
  <si>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</si>
  <si>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</si>
  <si>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</si>
  <si>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</si>
  <si>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</si>
  <si>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</si>
  <si>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</si>
  <si>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</si>
  <si>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</si>
  <si>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</si>
  <si>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</si>
  <si>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</si>
  <si>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</si>
  <si>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</si>
  <si>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</si>
  <si>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</si>
  <si>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</si>
  <si>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</si>
  <si>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</si>
  <si>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</si>
  <si>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</si>
  <si>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</si>
  <si>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</si>
  <si>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</si>
  <si>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</si>
  <si>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</si>
  <si>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</si>
  <si>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</si>
  <si>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</si>
  <si>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</si>
  <si>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</si>
  <si>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</si>
  <si>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</si>
  <si>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</si>
  <si>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</si>
  <si>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</si>
  <si>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</si>
  <si>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</si>
  <si>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</si>
  <si>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</si>
  <si>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</si>
  <si>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</si>
  <si>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</si>
  <si>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</si>
  <si>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</si>
  <si>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</si>
  <si>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</si>
  <si>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</si>
  <si>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</si>
  <si>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</si>
  <si>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</si>
  <si>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</si>
  <si>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</si>
  <si>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</si>
  <si>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</si>
  <si>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</si>
  <si>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</si>
  <si>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</si>
  <si>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</si>
  <si>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</si>
  <si>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</si>
  <si>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</si>
  <si>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</si>
  <si>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</si>
  <si>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</si>
  <si>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</si>
  <si>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</si>
  <si>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</si>
  <si>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</si>
  <si>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</si>
  <si>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</si>
  <si>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</si>
  <si>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</si>
  <si>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</si>
  <si>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</si>
  <si>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</si>
  <si>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</si>
  <si>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</si>
  <si>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</si>
  <si>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</si>
  <si>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</si>
  <si>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</si>
  <si>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</si>
  <si>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</si>
  <si>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</si>
  <si>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</si>
  <si>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</si>
  <si>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</si>
  <si>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</si>
  <si>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</si>
  <si>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</si>
  <si>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</si>
  <si>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</si>
  <si>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</si>
  <si>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</si>
  <si>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</si>
  <si>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</si>
  <si>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</si>
  <si>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</si>
  <si>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</si>
  <si>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</si>
  <si>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</si>
  <si>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</si>
  <si>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</si>
  <si>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</si>
  <si>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</si>
  <si>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</si>
  <si>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</si>
  <si>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</si>
  <si>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</si>
  <si>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</si>
  <si>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</si>
  <si>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</si>
  <si>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</si>
  <si>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</si>
  <si>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</si>
  <si>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</si>
  <si>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</si>
  <si>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</si>
  <si>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</si>
  <si>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</si>
  <si>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</si>
  <si>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</si>
  <si>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</si>
  <si>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</si>
  <si>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</si>
  <si>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</si>
  <si>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</si>
  <si>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</si>
  <si>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</si>
  <si>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</si>
  <si>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</si>
  <si>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</si>
  <si>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</si>
  <si>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</si>
  <si>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</si>
  <si>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</si>
  <si>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</si>
  <si>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</si>
  <si>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</si>
  <si>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</si>
  <si>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</si>
  <si>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</si>
  <si>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</si>
  <si>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</si>
  <si>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</si>
  <si>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</si>
  <si>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</si>
  <si>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</si>
  <si>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</si>
  <si>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</si>
  <si>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</si>
  <si>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</si>
  <si>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</si>
  <si>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</si>
  <si>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</si>
  <si>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</si>
  <si>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</si>
  <si>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</si>
  <si>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</si>
  <si>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</si>
  <si>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</si>
  <si>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</si>
  <si>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</si>
  <si>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</si>
  <si>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</si>
  <si>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</si>
  <si>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</si>
  <si>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</si>
  <si>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</si>
  <si>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</si>
  <si>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</si>
  <si>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</si>
  <si>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</si>
  <si>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</si>
  <si>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</si>
  <si>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</si>
  <si>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</si>
  <si>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</si>
  <si>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</si>
  <si>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</si>
  <si>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</si>
  <si>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</si>
  <si>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</si>
  <si>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</si>
  <si>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</si>
  <si>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</si>
  <si>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</si>
  <si>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</si>
  <si>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</si>
  <si>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</si>
  <si>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</si>
  <si>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</si>
  <si>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</si>
  <si>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</si>
  <si>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</si>
  <si>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</si>
  <si>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</si>
  <si>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</si>
  <si>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</si>
  <si>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</si>
  <si>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</si>
  <si>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</si>
  <si>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</si>
  <si>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</si>
  <si>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</si>
  <si>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</si>
  <si>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</si>
  <si>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</si>
  <si>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</si>
  <si>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</si>
  <si>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</si>
  <si>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</si>
  <si>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</si>
  <si>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</si>
  <si>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</si>
  <si>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</si>
  <si>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</si>
  <si>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</si>
  <si>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</si>
  <si>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</si>
  <si>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</si>
  <si>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</si>
  <si>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</si>
  <si>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</si>
  <si>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</si>
  <si>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</si>
  <si>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</si>
  <si>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</si>
  <si>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</si>
  <si>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</si>
  <si>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</si>
  <si>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</si>
  <si>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</si>
  <si>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</si>
  <si>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</si>
  <si>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</si>
  <si>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</si>
  <si>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</si>
  <si>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</si>
  <si>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</si>
  <si>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</si>
  <si>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</si>
  <si>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</si>
  <si>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</si>
  <si>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</si>
  <si>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</si>
  <si>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</si>
  <si>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</si>
  <si>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</si>
  <si>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</si>
  <si>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</si>
  <si>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</si>
  <si>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</si>
  <si>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</si>
  <si>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</si>
  <si>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</si>
  <si>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</si>
  <si>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</si>
  <si>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</si>
  <si>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</si>
  <si>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</si>
  <si>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</si>
  <si>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</si>
  <si>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</si>
  <si>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</si>
  <si>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</si>
  <si>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</si>
  <si>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</si>
  <si>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</si>
  <si>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</si>
  <si>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</si>
  <si>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</si>
  <si>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</si>
  <si>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</si>
  <si>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</si>
  <si>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</si>
  <si>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</si>
  <si>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</si>
  <si>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</si>
  <si>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</si>
  <si>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</si>
  <si>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</si>
  <si>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</si>
  <si>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</si>
  <si>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</si>
  <si>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</si>
  <si>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</si>
  <si>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</si>
  <si>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</si>
  <si>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</si>
  <si>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</si>
  <si>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</si>
  <si>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</si>
  <si>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</si>
  <si>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</si>
  <si>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</si>
  <si>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</si>
  <si>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</si>
  <si>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</si>
  <si>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</si>
  <si>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</si>
  <si>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</si>
  <si>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</si>
  <si>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</si>
  <si>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</si>
  <si>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</si>
  <si>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</si>
  <si>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</si>
  <si>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</si>
  <si>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</si>
  <si>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</si>
  <si>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</si>
  <si>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</si>
  <si>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</si>
  <si>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</si>
  <si>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</si>
  <si>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</si>
  <si>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</si>
  <si>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</si>
  <si>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</si>
  <si>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</si>
  <si>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</si>
  <si>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</si>
  <si>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</si>
  <si>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</si>
  <si>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</si>
  <si>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</si>
  <si>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</si>
  <si>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</si>
  <si>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</si>
  <si>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</si>
  <si>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</si>
  <si>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</si>
  <si>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</si>
  <si>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</si>
  <si>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</si>
  <si>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</si>
  <si>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</si>
  <si>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</si>
  <si>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</si>
  <si>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</si>
  <si>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</si>
  <si>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</si>
  <si>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</si>
  <si>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</si>
  <si>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</si>
  <si>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</si>
  <si>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</si>
  <si>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</si>
  <si>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</si>
  <si>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</si>
  <si>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</si>
  <si>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</si>
  <si>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</si>
  <si>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</si>
  <si>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</si>
  <si>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</si>
  <si>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</si>
  <si>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</si>
  <si>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</si>
  <si>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</si>
  <si>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</si>
  <si>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</si>
  <si>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</si>
  <si>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</si>
  <si>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</si>
  <si>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</si>
  <si>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</si>
  <si>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</si>
  <si>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</si>
  <si>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</si>
  <si>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</si>
  <si>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</si>
  <si>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</si>
  <si>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</si>
  <si>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</si>
  <si>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</si>
  <si>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</si>
  <si>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</si>
  <si>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</si>
  <si>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</si>
  <si>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</si>
  <si>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</si>
  <si>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</si>
  <si>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</si>
  <si>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</si>
  <si>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</si>
  <si>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</si>
  <si>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</si>
  <si>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</si>
  <si>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</si>
  <si>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</si>
  <si>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</si>
  <si>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</si>
  <si>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</si>
  <si>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</si>
  <si>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</si>
  <si>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</si>
  <si>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</si>
  <si>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</si>
  <si>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</si>
  <si>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</si>
  <si>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</si>
  <si>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</si>
  <si>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</si>
  <si>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</si>
  <si>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</si>
  <si>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</si>
  <si>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</si>
  <si>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</si>
  <si>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</si>
  <si>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</si>
  <si>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</si>
  <si>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</si>
  <si>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</si>
  <si>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</si>
  <si>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</si>
  <si>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</si>
  <si>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</si>
  <si>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</si>
  <si>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</si>
  <si>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</si>
  <si>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</si>
  <si>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</si>
  <si>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</si>
  <si>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</si>
  <si>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</si>
  <si>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</si>
  <si>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</si>
  <si>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</si>
  <si>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</si>
  <si>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</si>
  <si>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</si>
  <si>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</si>
  <si>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</si>
  <si>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</si>
  <si>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</si>
  <si>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</si>
  <si>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</si>
  <si>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</si>
  <si>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</si>
  <si>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</si>
  <si>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</si>
  <si>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</si>
  <si>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</si>
  <si>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</si>
  <si>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</si>
  <si>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</si>
  <si>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</si>
  <si>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</si>
  <si>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</si>
  <si>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</si>
  <si>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</si>
  <si>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</si>
  <si>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</si>
  <si>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</si>
  <si>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</si>
  <si>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</si>
  <si>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</si>
  <si>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</si>
  <si>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</si>
  <si>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</si>
  <si>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</si>
  <si>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</si>
  <si>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</si>
  <si>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</si>
  <si>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</si>
  <si>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</si>
  <si>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</si>
  <si>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</si>
  <si>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</si>
  <si>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</si>
  <si>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</si>
  <si>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</si>
  <si>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</si>
  <si>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</si>
  <si>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</si>
  <si>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</si>
  <si>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</si>
  <si>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</si>
  <si>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</si>
  <si>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</si>
  <si>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</si>
  <si>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</si>
  <si>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</si>
  <si>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</si>
  <si>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</si>
  <si>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</si>
  <si>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</si>
  <si>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</si>
  <si>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</si>
  <si>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</si>
  <si>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</si>
  <si>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</si>
  <si>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</si>
  <si>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</si>
  <si>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</si>
  <si>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</si>
  <si>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</si>
  <si>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</si>
  <si>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</si>
  <si>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</si>
  <si>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</si>
  <si>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</si>
  <si>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</si>
  <si>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</si>
  <si>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</si>
  <si>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</si>
  <si>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</si>
  <si>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</si>
  <si>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</si>
  <si>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</si>
  <si>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</si>
  <si>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</si>
  <si>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</si>
  <si>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</si>
  <si>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</si>
  <si>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</si>
  <si>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</si>
  <si>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</si>
  <si>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</si>
  <si>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</si>
  <si>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</si>
  <si>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</si>
  <si>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</si>
  <si>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</si>
  <si>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</si>
  <si>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</si>
  <si>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</si>
  <si>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</si>
  <si>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</si>
  <si>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</si>
  <si>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</si>
  <si>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</si>
  <si>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</si>
  <si>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</si>
  <si>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</si>
  <si>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</si>
  <si>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</si>
  <si>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</si>
  <si>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</si>
  <si>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</si>
  <si>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</si>
  <si>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</si>
  <si>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</si>
  <si>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</si>
  <si>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</si>
  <si>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</si>
  <si>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</si>
  <si>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</si>
  <si>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</si>
  <si>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</si>
  <si>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</si>
  <si>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</si>
  <si>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</si>
  <si>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</si>
  <si>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</si>
  <si>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</si>
  <si>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</si>
  <si>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</si>
  <si>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</si>
  <si>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</si>
  <si>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</si>
  <si>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</si>
  <si>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</si>
  <si>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</si>
  <si>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</si>
  <si>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</si>
  <si>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</si>
  <si>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</si>
  <si>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</si>
  <si>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</si>
  <si>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</si>
  <si>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</si>
  <si>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</si>
  <si>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</si>
  <si>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</si>
  <si>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</si>
  <si>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</si>
  <si>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</si>
  <si>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</si>
  <si>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</si>
  <si>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</si>
  <si>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</si>
  <si>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</si>
  <si>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</si>
  <si>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</si>
  <si>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</si>
  <si>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</si>
  <si>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</si>
  <si>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</si>
  <si>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</si>
  <si>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</si>
  <si>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</si>
  <si>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</si>
  <si>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</si>
  <si>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</si>
  <si>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</si>
  <si>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</si>
  <si>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</si>
  <si>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</si>
  <si>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</si>
  <si>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</si>
  <si>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</si>
  <si>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</si>
  <si>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</si>
  <si>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</si>
  <si>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</si>
  <si>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</si>
  <si>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</si>
  <si>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</si>
  <si>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</si>
  <si>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</si>
  <si>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</si>
  <si>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</si>
  <si>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</si>
  <si>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</si>
  <si>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</si>
  <si>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</si>
  <si>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</si>
  <si>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</si>
  <si>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</si>
  <si>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</si>
  <si>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</si>
  <si>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</si>
  <si>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</si>
  <si>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</si>
  <si>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</si>
  <si>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</si>
  <si>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</si>
  <si>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</si>
  <si>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</si>
  <si>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</si>
  <si>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</si>
  <si>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</si>
  <si>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</si>
  <si>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</si>
  <si>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</si>
  <si>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</si>
  <si>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</si>
  <si>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</si>
  <si>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</si>
  <si>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</si>
  <si>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</si>
  <si>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</si>
  <si>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</si>
  <si>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</si>
  <si>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</si>
  <si>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</si>
  <si>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</si>
  <si>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</si>
  <si>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</si>
  <si>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</si>
  <si>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</si>
  <si>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</si>
  <si>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</si>
  <si>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</si>
  <si>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</si>
  <si>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</si>
  <si>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</si>
  <si>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</si>
  <si>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</si>
  <si>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</si>
  <si>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</si>
  <si>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</si>
  <si>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</si>
  <si>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</si>
  <si>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</si>
  <si>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</si>
  <si>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</si>
  <si>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</si>
  <si>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</si>
  <si>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</si>
  <si>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</si>
  <si>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</si>
  <si>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</si>
  <si>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</si>
  <si>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</si>
  <si>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</si>
  <si>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</si>
  <si>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</si>
  <si>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</si>
  <si>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</si>
  <si>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</si>
  <si>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</si>
  <si>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</si>
  <si>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</si>
  <si>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</si>
  <si>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</si>
  <si>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</si>
  <si>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</si>
  <si>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</si>
  <si>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</si>
  <si>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</si>
  <si>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</si>
  <si>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</si>
  <si>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</si>
  <si>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</si>
  <si>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</si>
  <si>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</si>
  <si>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</si>
  <si>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</si>
  <si>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</si>
  <si>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</si>
  <si>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</si>
  <si>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</si>
  <si>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</si>
  <si>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</si>
  <si>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</si>
  <si>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</si>
  <si>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</si>
  <si>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</si>
  <si>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</si>
  <si>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</si>
  <si>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</si>
  <si>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</si>
  <si>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</si>
  <si>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</si>
  <si>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</si>
  <si>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</si>
  <si>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</si>
  <si>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</si>
  <si>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</si>
  <si>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</si>
  <si>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</si>
  <si>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</si>
  <si>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</si>
  <si>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</si>
  <si>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</si>
  <si>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</si>
  <si>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</si>
  <si>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</si>
  <si>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</si>
  <si>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</si>
  <si>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</si>
  <si>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</si>
  <si>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</si>
  <si>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</si>
  <si>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</si>
  <si>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</si>
  <si>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</si>
  <si>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</si>
  <si>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</si>
  <si>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</si>
  <si>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</si>
  <si>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</si>
  <si>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</si>
  <si>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</si>
  <si>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</si>
  <si>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</si>
  <si>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</si>
  <si>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</si>
  <si>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</si>
  <si>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</si>
  <si>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</si>
  <si>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</si>
  <si>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</si>
  <si>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</si>
  <si>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</si>
  <si>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</si>
  <si>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</si>
  <si>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</si>
  <si>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</si>
  <si>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</si>
  <si>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</si>
  <si>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</si>
  <si>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</si>
  <si>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</si>
  <si>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</si>
  <si>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</si>
  <si>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</si>
  <si>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</si>
  <si>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</si>
  <si>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</si>
  <si>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</si>
  <si>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</si>
  <si>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</si>
  <si>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</si>
  <si>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</si>
  <si>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</si>
  <si>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</si>
  <si>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</si>
  <si>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</si>
  <si>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</si>
  <si>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</si>
  <si>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</si>
  <si>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</si>
  <si>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</si>
  <si>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</si>
  <si>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</si>
  <si>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</si>
  <si>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</si>
  <si>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</si>
  <si>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</si>
  <si>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</si>
  <si>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</si>
  <si>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</si>
  <si>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</si>
  <si>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</si>
  <si>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</si>
  <si>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</si>
  <si>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</si>
  <si>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</si>
  <si>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</si>
  <si>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</si>
  <si>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</si>
  <si>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</si>
  <si>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</si>
  <si>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</si>
  <si>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</si>
  <si>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</si>
  <si>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</si>
  <si>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</si>
  <si>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</si>
  <si>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</si>
  <si>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</si>
  <si>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</si>
  <si>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</si>
  <si>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</si>
  <si>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</si>
  <si>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</si>
  <si>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</si>
  <si>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</si>
  <si>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</si>
  <si>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</si>
  <si>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</si>
  <si>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</si>
  <si>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</si>
  <si>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</si>
  <si>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</si>
  <si>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</si>
  <si>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</si>
  <si>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</si>
  <si>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</si>
  <si>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</si>
  <si>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</si>
  <si>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</si>
  <si>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</si>
  <si>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</si>
  <si>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</si>
  <si>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</si>
  <si>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</si>
  <si>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</si>
  <si>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</si>
  <si>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</si>
  <si>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</si>
  <si>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</si>
  <si>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</si>
  <si>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</si>
  <si>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</si>
  <si>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</si>
  <si>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</si>
  <si>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</si>
  <si>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</si>
  <si>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</si>
  <si>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</si>
  <si>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</si>
  <si>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</si>
  <si>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</si>
  <si>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</si>
  <si>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</si>
  <si>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</si>
  <si>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</si>
  <si>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</si>
  <si>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</si>
  <si>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</si>
  <si>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</si>
  <si>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</si>
  <si>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</si>
  <si>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</si>
  <si>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</si>
  <si>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</si>
  <si>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</si>
  <si>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</si>
  <si>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</si>
  <si>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</si>
  <si>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</si>
  <si>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</si>
  <si>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</si>
  <si>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</si>
  <si>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</si>
  <si>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</si>
  <si>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</si>
  <si>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</si>
  <si>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</si>
  <si>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</si>
  <si>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</si>
  <si>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</si>
  <si>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</si>
  <si>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</si>
  <si>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</si>
  <si>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</si>
  <si>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</si>
  <si>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</si>
  <si>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</si>
  <si>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</si>
  <si>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</si>
  <si>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</si>
  <si>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</si>
  <si>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</si>
  <si>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</si>
  <si>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</si>
  <si>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</si>
  <si>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</si>
  <si>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</si>
  <si>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</si>
  <si>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</si>
  <si>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</si>
  <si>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</si>
  <si>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</si>
  <si>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</si>
  <si>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</si>
  <si>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</si>
  <si>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</si>
  <si>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</si>
  <si>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</si>
  <si>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</si>
  <si>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</si>
  <si>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</si>
  <si>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</si>
  <si>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</si>
  <si>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</si>
  <si>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</si>
  <si>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</si>
  <si>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</si>
  <si>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</si>
  <si>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</si>
  <si>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</si>
  <si>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</si>
  <si>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</si>
  <si>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</si>
  <si>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</si>
  <si>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</si>
  <si>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</si>
  <si>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</si>
  <si>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</si>
  <si>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</si>
  <si>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</si>
  <si>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</si>
  <si>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</si>
  <si>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</si>
  <si>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</si>
  <si>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</si>
  <si>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</si>
  <si>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</si>
  <si>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</si>
  <si>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</si>
  <si>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</si>
  <si>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</si>
  <si>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</si>
  <si>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</si>
  <si>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</si>
  <si>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</si>
  <si>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</si>
  <si>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</si>
  <si>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</si>
  <si>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</si>
  <si>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</si>
  <si>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</si>
  <si>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</si>
  <si>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</si>
  <si>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</si>
  <si>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</si>
  <si>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</si>
  <si>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</si>
  <si>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</si>
  <si>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</si>
  <si>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</si>
  <si>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</si>
  <si>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</si>
  <si>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</si>
  <si>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</si>
  <si>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</si>
  <si>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</si>
  <si>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</si>
  <si>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</si>
  <si>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</si>
  <si>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</si>
  <si>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</si>
  <si>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</si>
  <si>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</si>
  <si>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</si>
  <si>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</si>
  <si>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</si>
  <si>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</si>
  <si>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</si>
  <si>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</si>
  <si>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</si>
  <si>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</si>
  <si>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</si>
  <si>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</si>
  <si>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</si>
  <si>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</si>
  <si>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</si>
  <si>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</si>
  <si>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</si>
  <si>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</si>
  <si>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</si>
  <si>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</si>
  <si>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</si>
  <si>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</si>
  <si>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</si>
  <si>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</si>
  <si>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</si>
  <si>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</si>
  <si>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</si>
  <si>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</si>
  <si>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</si>
  <si>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</si>
  <si>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</si>
  <si>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</si>
  <si>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</si>
  <si>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</si>
  <si>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</si>
  <si>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</si>
  <si>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</si>
  <si>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</si>
  <si>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</si>
  <si>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</si>
  <si>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</si>
  <si>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</si>
  <si>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</si>
  <si>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</si>
  <si>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</si>
  <si>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</si>
  <si>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</si>
  <si>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</si>
  <si>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</si>
  <si>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</si>
  <si>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</si>
  <si>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</si>
  <si>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</si>
  <si>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</si>
  <si>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</si>
  <si>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</si>
  <si>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</si>
  <si>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</si>
  <si>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</si>
  <si>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</si>
  <si>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</si>
  <si>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</si>
  <si>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</si>
  <si>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</si>
  <si>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</si>
  <si>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</si>
  <si>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</si>
  <si>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</si>
  <si>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</si>
  <si>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</si>
  <si>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</si>
  <si>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</si>
  <si>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</si>
  <si>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</si>
  <si>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</si>
  <si>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</si>
  <si>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</si>
  <si>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</si>
  <si>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</si>
  <si>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</si>
  <si>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</si>
  <si>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</si>
  <si>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</si>
  <si>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</si>
  <si>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</si>
  <si>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</si>
  <si>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</si>
  <si>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</si>
  <si>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</si>
  <si>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</si>
  <si>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</si>
  <si>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</si>
  <si>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</si>
  <si>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</si>
  <si>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</si>
  <si>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</si>
  <si>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</si>
  <si>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</si>
  <si>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</si>
  <si>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</si>
  <si>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</si>
  <si>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</si>
  <si>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</si>
  <si>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</si>
  <si>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</si>
  <si>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</si>
  <si>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</si>
  <si>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</si>
  <si>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</si>
  <si>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</si>
  <si>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</si>
  <si>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</si>
  <si>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</si>
  <si>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</si>
  <si>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</si>
  <si>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</si>
  <si>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</si>
  <si>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</si>
  <si>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</si>
  <si>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</si>
  <si>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</si>
  <si>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</si>
  <si>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</si>
  <si>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</si>
  <si>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</si>
  <si>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</si>
  <si>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</si>
  <si>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</si>
  <si>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</si>
  <si>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</si>
  <si>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</si>
  <si>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</si>
  <si>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</si>
  <si>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</si>
  <si>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</si>
  <si>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</si>
  <si>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</si>
  <si>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</si>
  <si>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</si>
  <si>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</si>
  <si>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</si>
  <si>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</si>
  <si>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</si>
  <si>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</si>
  <si>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</si>
  <si>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</si>
  <si>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</si>
  <si>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</si>
  <si>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</si>
  <si>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</si>
  <si>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</si>
  <si>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</si>
  <si>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</si>
  <si>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</si>
  <si>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</si>
  <si>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</si>
  <si>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</si>
  <si>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</si>
  <si>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</si>
  <si>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</si>
  <si>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</si>
  <si>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</si>
  <si>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</si>
  <si>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</si>
  <si>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</si>
  <si>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</si>
  <si>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</si>
  <si>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</si>
  <si>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</si>
  <si>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</si>
  <si>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</si>
  <si>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</si>
  <si>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</si>
  <si>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</si>
  <si>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</si>
  <si>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</si>
  <si>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</si>
  <si>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</si>
  <si>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</si>
  <si>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</si>
  <si>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</si>
  <si>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</si>
  <si>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</si>
  <si>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</si>
  <si>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</si>
  <si>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</si>
  <si>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</si>
  <si>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</si>
  <si>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</si>
  <si>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</si>
  <si>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</si>
  <si>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</si>
  <si>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</si>
  <si>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</si>
  <si>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</si>
  <si>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</si>
  <si>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</si>
  <si>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</si>
  <si>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</si>
  <si>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</si>
  <si>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</si>
  <si>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</si>
  <si>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</si>
  <si>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</si>
  <si>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</si>
  <si>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</si>
  <si>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</si>
  <si>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</si>
  <si>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</si>
  <si>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</si>
  <si>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</si>
  <si>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</si>
  <si>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</si>
  <si>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</si>
  <si>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</si>
  <si>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</si>
  <si>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</si>
  <si>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</si>
  <si>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</si>
  <si>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</si>
  <si>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</si>
  <si>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</si>
  <si>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</si>
  <si>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</si>
  <si>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</si>
  <si>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</si>
  <si>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</si>
  <si>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</si>
  <si>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</si>
  <si>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</si>
  <si>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</si>
  <si>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</si>
  <si>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</si>
  <si>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</si>
  <si>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</si>
  <si>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</si>
  <si>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</si>
  <si>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</si>
  <si>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</si>
  <si>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</si>
  <si>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</si>
  <si>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</si>
  <si>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</si>
  <si>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</si>
  <si>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</si>
  <si>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</si>
  <si>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</si>
  <si>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</si>
  <si>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</si>
  <si>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</si>
  <si>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</si>
  <si>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</si>
  <si>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</si>
  <si>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</si>
  <si>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</si>
  <si>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</si>
  <si>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</si>
  <si>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</si>
  <si>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</si>
  <si>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</si>
  <si>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</si>
  <si>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</si>
  <si>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</si>
  <si>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</si>
  <si>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</si>
  <si>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</si>
  <si>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</si>
  <si>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</si>
  <si>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</si>
  <si>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</si>
  <si>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</si>
  <si>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</si>
  <si>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</si>
  <si>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</si>
  <si>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</si>
  <si>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</si>
  <si>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</si>
  <si>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</si>
  <si>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</si>
  <si>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</si>
  <si>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</si>
  <si>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</si>
  <si>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</si>
  <si>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</si>
  <si>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</si>
  <si>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</si>
  <si>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</si>
  <si>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</si>
  <si>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</si>
  <si>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</si>
  <si>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</si>
  <si>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</si>
  <si>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</si>
  <si>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</si>
  <si>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</si>
  <si>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</si>
  <si>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</si>
  <si>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</si>
  <si>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</si>
  <si>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</si>
  <si>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</si>
  <si>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</si>
  <si>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</si>
  <si>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</si>
  <si>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</si>
  <si>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</si>
  <si>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</si>
  <si>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</si>
  <si>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</si>
  <si>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</si>
  <si>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</si>
  <si>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</si>
  <si>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</si>
  <si>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</si>
  <si>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</si>
  <si>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</si>
  <si>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</si>
  <si>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</si>
  <si>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</si>
  <si>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</si>
  <si>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</si>
  <si>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</si>
  <si>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</si>
  <si>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</si>
  <si>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</si>
  <si>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</si>
  <si>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</si>
  <si>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</si>
  <si>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</si>
  <si>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</si>
  <si>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</si>
  <si>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</si>
  <si>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</si>
  <si>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</si>
  <si>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</si>
  <si>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</si>
  <si>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</si>
  <si>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</si>
  <si>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</si>
  <si>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</si>
  <si>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</si>
  <si>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</si>
  <si>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</si>
  <si>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</si>
  <si>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</si>
  <si>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</si>
  <si>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</si>
  <si>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</si>
  <si>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</si>
  <si>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</si>
  <si>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</si>
  <si>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</si>
  <si>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</si>
  <si>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</si>
  <si>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</si>
  <si>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</si>
  <si>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</si>
  <si>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</si>
  <si>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</si>
  <si>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</si>
  <si>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</si>
  <si>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</si>
  <si>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</si>
  <si>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</si>
  <si>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</si>
  <si>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</si>
  <si>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</si>
  <si>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</si>
  <si>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</si>
  <si>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</si>
  <si>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</si>
  <si>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</si>
  <si>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</si>
  <si>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</si>
  <si>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</si>
  <si>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</si>
  <si>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</si>
  <si>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</si>
  <si>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</si>
  <si>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</si>
  <si>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</si>
  <si>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</si>
  <si>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</si>
  <si>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</si>
  <si>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</si>
  <si>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</si>
  <si>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</si>
  <si>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</si>
  <si>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</si>
  <si>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</si>
  <si>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</si>
  <si>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</si>
  <si>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</si>
  <si>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</si>
  <si>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</si>
  <si>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</si>
  <si>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</si>
  <si>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</si>
  <si>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</si>
  <si>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</si>
  <si>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</si>
  <si>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</si>
  <si>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</si>
  <si>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</si>
  <si>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</si>
  <si>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</si>
  <si>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</si>
  <si>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</si>
  <si>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</si>
  <si>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</si>
  <si>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</si>
  <si>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</si>
  <si>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</si>
  <si>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</si>
  <si>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</si>
  <si>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</si>
  <si>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</si>
  <si>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</si>
  <si>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</si>
  <si>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</si>
  <si>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</si>
  <si>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</si>
  <si>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</si>
  <si>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</si>
  <si>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</si>
  <si>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</si>
  <si>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</si>
  <si>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</si>
  <si>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</si>
  <si>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</si>
  <si>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</si>
  <si>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</si>
  <si>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</si>
  <si>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</si>
  <si>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</si>
  <si>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</si>
  <si>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</si>
  <si>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</si>
  <si>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</si>
  <si>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</si>
  <si>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</si>
  <si>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</si>
  <si>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</si>
  <si>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</si>
  <si>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</si>
  <si>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</si>
  <si>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</si>
  <si>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</si>
  <si>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</si>
  <si>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</si>
  <si>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</si>
  <si>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</si>
  <si>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</si>
  <si>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</si>
  <si>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</si>
  <si>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</si>
  <si>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</si>
  <si>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</si>
  <si>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</si>
  <si>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</si>
  <si>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</si>
  <si>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</si>
  <si>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</si>
  <si>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</si>
  <si>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</si>
  <si>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</si>
  <si>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</si>
  <si>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</si>
  <si>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</si>
  <si>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</si>
  <si>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</si>
  <si>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</si>
  <si>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</si>
  <si>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</si>
  <si>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</si>
  <si>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</si>
  <si>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</si>
  <si>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</si>
  <si>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</si>
  <si>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</si>
  <si>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</si>
  <si>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</si>
  <si>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</si>
  <si>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</si>
  <si>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</si>
  <si>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</si>
  <si>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</si>
  <si>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</si>
  <si>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</si>
  <si>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</si>
  <si>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</si>
  <si>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</si>
  <si>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</si>
  <si>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</si>
  <si>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</si>
  <si>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</si>
  <si>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</si>
  <si>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</si>
  <si>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</si>
  <si>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</si>
  <si>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</si>
  <si>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</si>
  <si>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</si>
  <si>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</si>
  <si>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</si>
  <si>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</si>
  <si>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</si>
  <si>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</si>
  <si>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</si>
  <si>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</si>
  <si>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</si>
  <si>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</si>
  <si>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</si>
  <si>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</si>
  <si>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</si>
  <si>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</si>
  <si>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</si>
  <si>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</si>
  <si>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</si>
  <si>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</si>
  <si>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</si>
  <si>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</si>
  <si>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</si>
  <si>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</si>
  <si>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</si>
  <si>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</si>
  <si>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</si>
  <si>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</si>
  <si>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</si>
  <si>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</si>
  <si>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</si>
  <si>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</si>
  <si>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</si>
  <si>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</si>
  <si>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</si>
  <si>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</si>
  <si>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</si>
  <si>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</si>
  <si>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</si>
  <si>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</si>
  <si>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</si>
  <si>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</si>
  <si>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</si>
  <si>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</si>
  <si>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</si>
  <si>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</si>
  <si>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</si>
  <si>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</si>
  <si>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</si>
  <si>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</si>
  <si>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</si>
  <si>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</si>
  <si>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</si>
  <si>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</si>
  <si>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</si>
  <si>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</si>
  <si>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</si>
  <si>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</si>
  <si>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</si>
  <si>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</si>
  <si>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</si>
  <si>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</si>
  <si>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</si>
  <si>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</si>
  <si>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</si>
  <si>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</si>
  <si>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</si>
  <si>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</si>
  <si>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</si>
  <si>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</si>
  <si>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</si>
  <si>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</si>
  <si>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</si>
  <si>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</si>
  <si>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</si>
  <si>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</si>
  <si>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</si>
  <si>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</si>
  <si>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</si>
  <si>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</si>
  <si>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</si>
  <si>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</si>
  <si>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</si>
  <si>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</si>
  <si>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</si>
  <si>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</si>
  <si>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</si>
  <si>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</si>
  <si>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</si>
  <si>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</si>
  <si>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</si>
  <si>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</si>
  <si>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</si>
  <si>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</si>
  <si>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</si>
  <si>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</si>
  <si>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</si>
  <si>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</si>
  <si>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</si>
  <si>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</si>
  <si>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</si>
  <si>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</si>
  <si>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</si>
  <si>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</si>
  <si>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</si>
  <si>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</si>
  <si>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</si>
  <si>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</si>
  <si>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</si>
  <si>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</si>
  <si>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</si>
  <si>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</si>
  <si>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</si>
  <si>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</si>
  <si>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</si>
  <si>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</si>
  <si>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</si>
  <si>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</si>
  <si>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</si>
  <si>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</si>
  <si>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</si>
  <si>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</si>
  <si>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</si>
  <si>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</si>
  <si>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</si>
  <si>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</si>
  <si>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</si>
  <si>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</si>
  <si>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</si>
  <si>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</si>
  <si>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</si>
  <si>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</si>
  <si>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</si>
  <si>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</si>
  <si>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</si>
  <si>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</si>
  <si>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</si>
  <si>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</si>
  <si>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</si>
  <si>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</si>
  <si>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</si>
  <si>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</si>
  <si>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</si>
  <si>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</si>
  <si>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</si>
  <si>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</si>
  <si>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</si>
  <si>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</si>
  <si>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</si>
  <si>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</si>
  <si>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</si>
  <si>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</si>
  <si>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</si>
  <si>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</si>
  <si>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</si>
  <si>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</si>
  <si>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</si>
  <si>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</si>
  <si>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</si>
  <si>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</si>
  <si>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</si>
  <si>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</si>
  <si>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</si>
  <si>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</si>
  <si>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</si>
  <si>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</si>
  <si>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</si>
  <si>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</si>
  <si>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</si>
  <si>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</si>
  <si>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</si>
  <si>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</si>
  <si>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</si>
  <si>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</si>
  <si>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</si>
  <si>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</si>
  <si>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</si>
  <si>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</si>
  <si>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</si>
  <si>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</si>
  <si>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</si>
  <si>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</si>
  <si>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</si>
  <si>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</si>
  <si>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</si>
  <si>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</si>
  <si>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</si>
  <si>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</si>
  <si>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</si>
  <si>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</si>
  <si>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</si>
  <si>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</si>
  <si>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</si>
  <si>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</si>
  <si>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</si>
  <si>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</si>
  <si>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</si>
  <si>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</si>
  <si>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</si>
  <si>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</si>
  <si>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</si>
  <si>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</si>
  <si>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</si>
  <si>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</si>
  <si>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</si>
  <si>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</si>
  <si>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</si>
  <si>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</si>
  <si>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</si>
  <si>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</si>
  <si>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</si>
  <si>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</si>
  <si>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</si>
  <si>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</si>
  <si>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</si>
  <si>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</si>
  <si>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</si>
  <si>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</si>
  <si>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</si>
  <si>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</si>
  <si>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</si>
  <si>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</si>
  <si>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</si>
  <si>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</si>
  <si>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</si>
  <si>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</si>
  <si>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</si>
  <si>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</si>
  <si>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</si>
  <si>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</si>
  <si>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</si>
  <si>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</si>
  <si>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</si>
  <si>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</si>
  <si>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</si>
  <si>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</si>
  <si>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</si>
  <si>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</si>
  <si>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</si>
  <si>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</si>
  <si>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</si>
  <si>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</si>
  <si>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</si>
  <si>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</si>
  <si>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</si>
  <si>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</si>
  <si>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</si>
  <si>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</si>
  <si>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</si>
  <si>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</si>
  <si>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</si>
  <si>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</si>
  <si>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</si>
  <si>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</si>
  <si>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</si>
  <si>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</si>
  <si>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</si>
  <si>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</si>
  <si>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</si>
  <si>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</si>
  <si>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</si>
  <si>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</si>
  <si>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</si>
  <si>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</si>
  <si>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</si>
  <si>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</si>
  <si>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</si>
  <si>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</si>
  <si>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</si>
  <si>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</si>
  <si>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</si>
  <si>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</si>
  <si>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</si>
  <si>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</si>
  <si>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</si>
  <si>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</si>
  <si>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</si>
  <si>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</si>
  <si>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</si>
  <si>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</si>
  <si>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</si>
  <si>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</si>
  <si>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</si>
  <si>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</si>
  <si>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</si>
  <si>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</si>
  <si>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</si>
  <si>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</si>
  <si>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</si>
  <si>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</si>
  <si>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</si>
  <si>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</si>
  <si>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</si>
  <si>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</si>
  <si>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</si>
  <si>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</si>
  <si>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</si>
  <si>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</si>
  <si>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</si>
  <si>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</si>
  <si>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</si>
  <si>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</si>
  <si>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</si>
  <si>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</si>
  <si>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</si>
  <si>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</si>
  <si>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</si>
  <si>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</si>
  <si>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</si>
  <si>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</si>
  <si>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</si>
  <si>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</si>
  <si>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</si>
  <si>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</si>
  <si>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</si>
  <si>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</si>
  <si>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</si>
  <si>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</si>
  <si>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</si>
  <si>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</si>
  <si>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</si>
  <si>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</si>
  <si>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</si>
  <si>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</si>
  <si>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</si>
  <si>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</si>
  <si>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</si>
  <si>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</si>
  <si>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</si>
  <si>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</si>
  <si>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</si>
  <si>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</si>
  <si>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</si>
  <si>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</si>
  <si>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</si>
  <si>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</si>
  <si>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</si>
  <si>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</si>
  <si>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</si>
  <si>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</si>
  <si>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</si>
  <si>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</si>
  <si>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</si>
  <si>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</si>
  <si>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</si>
  <si>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</si>
  <si>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</si>
  <si>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</si>
  <si>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</si>
  <si>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</si>
  <si>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</si>
  <si>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</si>
  <si>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</si>
  <si>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</si>
  <si>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</si>
  <si>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</si>
  <si>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</si>
  <si>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</si>
  <si>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</si>
  <si>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</si>
  <si>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</si>
  <si>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</si>
  <si>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</si>
  <si>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</si>
  <si>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</si>
  <si>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</si>
  <si>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</si>
  <si>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</si>
  <si>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</si>
  <si>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</si>
  <si>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</si>
  <si>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</si>
  <si>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</si>
  <si>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</si>
  <si>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</si>
  <si>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</si>
  <si>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</si>
  <si>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</si>
  <si>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</si>
  <si>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</si>
  <si>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</si>
  <si>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</si>
  <si>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</si>
  <si>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</si>
  <si>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</si>
  <si>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</si>
  <si>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</si>
  <si>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</si>
  <si>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</si>
  <si>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</si>
  <si>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</si>
  <si>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</si>
  <si>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</si>
  <si>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</si>
  <si>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</si>
  <si>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</si>
  <si>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</si>
  <si>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</si>
  <si>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</si>
  <si>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</si>
  <si>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</si>
  <si>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</si>
  <si>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</si>
  <si>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</si>
  <si>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</si>
  <si>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</si>
  <si>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</si>
  <si>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</si>
  <si>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</si>
  <si>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</si>
  <si>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</si>
  <si>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</si>
  <si>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</si>
  <si>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</si>
  <si>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</si>
  <si>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</si>
  <si>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</si>
  <si>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</si>
  <si>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</si>
  <si>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</si>
  <si>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</si>
  <si>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</si>
  <si>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</si>
  <si>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</si>
  <si>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</si>
  <si>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</si>
  <si>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</si>
  <si>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</si>
  <si>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</si>
  <si>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</si>
  <si>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</si>
  <si>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</si>
  <si>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</si>
  <si>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</si>
  <si>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</si>
  <si>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</si>
  <si>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</si>
  <si>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</si>
  <si>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</si>
  <si>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</si>
  <si>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</si>
  <si>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</si>
  <si>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</si>
  <si>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</si>
  <si>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</si>
  <si>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</si>
  <si>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</si>
  <si>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</si>
  <si>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</si>
  <si>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</si>
  <si>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</si>
  <si>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</si>
  <si>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</si>
  <si>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</si>
  <si>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</si>
  <si>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</si>
  <si>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</si>
  <si>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</si>
  <si>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</si>
  <si>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</si>
  <si>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</si>
  <si>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</si>
  <si>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</si>
  <si>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</si>
  <si>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</si>
  <si>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</si>
  <si>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</si>
  <si>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</si>
  <si>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</si>
  <si>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</si>
  <si>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</si>
  <si>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</si>
  <si>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</si>
  <si>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</si>
  <si>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</si>
  <si>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</si>
  <si>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</si>
  <si>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</si>
  <si>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</si>
  <si>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</si>
  <si>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</si>
  <si>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</si>
  <si>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</si>
  <si>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</si>
  <si>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</si>
  <si>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</si>
  <si>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</si>
  <si>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</si>
  <si>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</si>
  <si>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</si>
  <si>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</si>
  <si>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</si>
  <si>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</si>
  <si>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</si>
  <si>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</si>
  <si>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</si>
  <si>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</si>
  <si>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</si>
  <si>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</si>
  <si>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</si>
  <si>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</si>
  <si>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</si>
  <si>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</si>
  <si>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</si>
  <si>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</si>
  <si>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</si>
  <si>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</si>
  <si>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</si>
  <si>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</si>
  <si>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</si>
  <si>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</si>
  <si>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</si>
  <si>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</si>
  <si>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</si>
  <si>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</si>
  <si>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</si>
  <si>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</si>
  <si>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</si>
  <si>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</si>
  <si>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</si>
  <si>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</si>
  <si>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</si>
  <si>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</si>
  <si>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</si>
  <si>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</si>
  <si>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</si>
  <si>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</si>
  <si>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</si>
  <si>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</si>
  <si>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</si>
  <si>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</si>
  <si>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</si>
  <si>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</si>
  <si>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</si>
  <si>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</si>
  <si>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</si>
  <si>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</si>
  <si>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</si>
  <si>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</si>
  <si>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</si>
  <si>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</si>
  <si>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</si>
  <si>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</si>
  <si>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</si>
  <si>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</si>
  <si>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</si>
  <si>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</si>
  <si>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</si>
  <si>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</si>
  <si>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</si>
  <si>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</si>
  <si>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</si>
  <si>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</si>
  <si>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</si>
  <si>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</si>
  <si>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</si>
  <si>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</si>
  <si>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</si>
  <si>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</si>
  <si>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</si>
  <si>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</si>
  <si>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</si>
  <si>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</si>
  <si>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</si>
  <si>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</si>
  <si>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</si>
  <si>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</si>
  <si>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</si>
  <si>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</si>
  <si>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</si>
  <si>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</si>
  <si>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</si>
  <si>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</si>
  <si>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</si>
  <si>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</si>
  <si>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</si>
  <si>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</si>
  <si>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</si>
  <si>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</si>
  <si>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</si>
  <si>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</si>
  <si>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</si>
  <si>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</si>
  <si>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</si>
  <si>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</si>
  <si>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</si>
  <si>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</si>
  <si>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</si>
  <si>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</si>
  <si>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</si>
  <si>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</si>
  <si>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</si>
  <si>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</si>
  <si>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</si>
  <si>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</si>
  <si>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</si>
  <si>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</si>
  <si>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</si>
  <si>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</si>
  <si>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</si>
  <si>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</si>
  <si>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</si>
  <si>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</si>
  <si>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</si>
  <si>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</si>
  <si>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</si>
  <si>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</si>
  <si>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</si>
  <si>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</si>
  <si>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</si>
  <si>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</si>
  <si>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</si>
  <si>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</si>
  <si>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</si>
  <si>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</si>
  <si>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</si>
  <si>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</si>
  <si>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</si>
  <si>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</si>
  <si>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</si>
  <si>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</si>
  <si>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</si>
  <si>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</si>
  <si>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</si>
  <si>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</si>
  <si>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</si>
  <si>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</si>
  <si>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</si>
  <si>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</si>
  <si>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</si>
  <si>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</si>
  <si>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</si>
  <si>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</si>
  <si>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</si>
  <si>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</si>
  <si>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</si>
  <si>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</si>
  <si>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</si>
  <si>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</si>
  <si>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</si>
  <si>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</si>
  <si>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</si>
  <si>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</si>
  <si>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</si>
  <si>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</si>
  <si>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</si>
  <si>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</si>
  <si>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</si>
  <si>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</si>
  <si>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</si>
  <si>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</si>
  <si>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</si>
  <si>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</si>
  <si>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</si>
  <si>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</si>
  <si>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</si>
  <si>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</si>
  <si>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</si>
  <si>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</si>
  <si>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</si>
  <si>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</si>
  <si>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</si>
  <si>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</si>
  <si>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</si>
  <si>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</si>
  <si>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</si>
  <si>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</si>
  <si>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</si>
  <si>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</si>
  <si>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</si>
  <si>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</si>
  <si>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</si>
  <si>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</si>
  <si>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</si>
  <si>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</si>
  <si>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</si>
  <si>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</si>
  <si>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</si>
  <si>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</si>
  <si>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</si>
  <si>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</si>
  <si>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</si>
  <si>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</si>
  <si>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</si>
  <si>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</si>
  <si>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</si>
  <si>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</si>
  <si>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</si>
  <si>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</si>
  <si>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</si>
  <si>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</si>
  <si>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</si>
  <si>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</si>
  <si>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</si>
  <si>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</si>
  <si>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</si>
  <si>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</si>
  <si>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</si>
  <si>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</si>
  <si>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</si>
  <si>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</si>
  <si>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</si>
  <si>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</si>
  <si>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</si>
  <si>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</si>
  <si>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</si>
  <si>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</si>
  <si>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</si>
  <si>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</si>
  <si>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</si>
  <si>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</si>
  <si>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</si>
  <si>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</si>
  <si>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</si>
  <si>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</si>
  <si>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</si>
  <si>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</si>
  <si>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</si>
  <si>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</si>
  <si>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</si>
  <si>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</si>
  <si>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</si>
  <si>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</si>
  <si>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</si>
  <si>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</si>
  <si>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</si>
  <si>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</si>
  <si>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</si>
  <si>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</si>
  <si>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</si>
  <si>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</si>
  <si>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</si>
  <si>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</si>
  <si>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</si>
  <si>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</si>
  <si>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</si>
  <si>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</si>
  <si>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</si>
  <si>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</si>
  <si>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</si>
  <si>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</si>
  <si>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</si>
  <si>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</si>
  <si>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</si>
  <si>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</si>
  <si>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</si>
  <si>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</si>
  <si>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</si>
  <si>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</si>
  <si>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</si>
  <si>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</si>
  <si>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</si>
  <si>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</si>
  <si>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</si>
  <si>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</si>
  <si>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</si>
  <si>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</si>
  <si>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</si>
  <si>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</si>
  <si>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</si>
  <si>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</si>
  <si>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</si>
  <si>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</si>
  <si>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</si>
  <si>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</si>
  <si>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</si>
  <si>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</si>
  <si>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</si>
  <si>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</si>
  <si>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</si>
  <si>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</si>
  <si>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</si>
  <si>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</si>
  <si>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</si>
  <si>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</si>
  <si>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</si>
  <si>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</si>
  <si>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</si>
  <si>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</si>
  <si>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</si>
  <si>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</si>
  <si>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</si>
  <si>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</si>
  <si>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</si>
  <si>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</si>
  <si>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</si>
  <si>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</si>
  <si>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</si>
  <si>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</si>
  <si>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</si>
  <si>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</si>
  <si>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</si>
  <si>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</si>
  <si>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</si>
  <si>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</si>
  <si>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</si>
  <si>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</si>
  <si>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</si>
  <si>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</si>
  <si>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</si>
  <si>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</si>
  <si>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</si>
  <si>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</si>
  <si>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</si>
  <si>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</si>
  <si>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</si>
  <si>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</si>
  <si>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</si>
  <si>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</si>
  <si>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</si>
  <si>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</si>
  <si>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</si>
  <si>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</si>
  <si>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</si>
  <si>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</si>
  <si>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</si>
  <si>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</si>
  <si>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</si>
  <si>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</si>
  <si>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</si>
  <si>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</si>
  <si>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</si>
  <si>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</si>
  <si>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</si>
  <si>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</si>
  <si>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</si>
  <si>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</si>
  <si>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</si>
  <si>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</si>
  <si>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</si>
  <si>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</si>
  <si>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</si>
  <si>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</si>
  <si>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</si>
  <si>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</si>
  <si>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</si>
  <si>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</si>
  <si>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</si>
  <si>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</si>
  <si>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</si>
  <si>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</si>
  <si>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</si>
  <si>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</si>
  <si>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</si>
  <si>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</si>
  <si>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</si>
  <si>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</si>
  <si>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</si>
  <si>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</si>
  <si>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</si>
  <si>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</si>
  <si>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</si>
  <si>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</si>
  <si>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</si>
  <si>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</si>
  <si>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</si>
  <si>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</si>
  <si>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</si>
  <si>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</si>
  <si>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</si>
  <si>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</si>
  <si>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</si>
  <si>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</si>
  <si>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</si>
  <si>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</si>
  <si>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</si>
  <si>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</si>
  <si>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</si>
  <si>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</si>
  <si>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</si>
  <si>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</si>
  <si>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</si>
  <si>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</si>
  <si>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</si>
  <si>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</si>
  <si>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</si>
  <si>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</si>
  <si>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</si>
  <si>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</si>
  <si>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</si>
  <si>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</si>
  <si>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</si>
  <si>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</si>
  <si>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</si>
  <si>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</si>
  <si>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</si>
  <si>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</si>
  <si>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</si>
  <si>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</si>
  <si>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</si>
  <si>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</si>
  <si>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</si>
  <si>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</si>
  <si>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</si>
  <si>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</si>
  <si>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</si>
  <si>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</si>
  <si>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</si>
  <si>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</si>
  <si>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</si>
  <si>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</si>
  <si>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</si>
  <si>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</si>
  <si>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</si>
  <si>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</si>
  <si>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</si>
  <si>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</si>
  <si>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</si>
  <si>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</si>
  <si>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</si>
  <si>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</si>
  <si>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</si>
  <si>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</si>
  <si>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</si>
  <si>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</si>
  <si>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</si>
  <si>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</si>
  <si>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</si>
  <si>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</si>
  <si>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</si>
  <si>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</si>
  <si>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</si>
  <si>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</si>
  <si>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</si>
  <si>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</si>
  <si>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</si>
  <si>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</si>
  <si>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</si>
  <si>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</si>
  <si>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</si>
  <si>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</si>
  <si>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</si>
  <si>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</si>
  <si>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</si>
  <si>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</si>
  <si>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</si>
  <si>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</si>
  <si>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</si>
  <si>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</si>
  <si>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</si>
  <si>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</si>
  <si>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</si>
  <si>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</si>
  <si>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</si>
  <si>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</si>
  <si>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</si>
  <si>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</si>
  <si>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</si>
  <si>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</si>
  <si>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</si>
  <si>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</si>
  <si>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</si>
  <si>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</si>
  <si>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</si>
  <si>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</si>
  <si>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</si>
  <si>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</si>
  <si>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</si>
  <si>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</si>
  <si>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</si>
  <si>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</si>
  <si>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</si>
  <si>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</si>
  <si>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</si>
  <si>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</si>
  <si>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</si>
  <si>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</si>
  <si>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</si>
  <si>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</si>
  <si>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</si>
  <si>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</si>
  <si>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</si>
  <si>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</si>
  <si>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</si>
  <si>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</si>
  <si>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</si>
  <si>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</si>
  <si>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</si>
  <si>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</si>
  <si>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</si>
  <si>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</si>
  <si>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</si>
  <si>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</si>
  <si>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</si>
  <si>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</si>
  <si>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</si>
  <si>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</si>
  <si>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</si>
  <si>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</si>
  <si>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</si>
  <si>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</si>
  <si>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</si>
  <si>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</si>
  <si>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</si>
  <si>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</si>
  <si>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</si>
  <si>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</si>
  <si>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</si>
  <si>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</si>
  <si>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</si>
  <si>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</si>
  <si>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</si>
  <si>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</si>
  <si>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</si>
  <si>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</si>
  <si>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</si>
  <si>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</si>
  <si>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</si>
  <si>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</si>
  <si>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</si>
  <si>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</si>
  <si>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</si>
  <si>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</si>
  <si>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</si>
  <si>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</si>
  <si>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</si>
  <si>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</si>
  <si>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</si>
  <si>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</si>
  <si>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</si>
  <si>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</si>
  <si>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</si>
  <si>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</si>
  <si>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</si>
  <si>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</si>
  <si>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</si>
  <si>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</si>
  <si>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</si>
  <si>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</si>
  <si>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</si>
  <si>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</si>
  <si>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</si>
  <si>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</si>
  <si>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</si>
  <si>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</si>
  <si>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</si>
  <si>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</si>
  <si>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</si>
  <si>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</si>
  <si>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</si>
  <si>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</si>
  <si>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</si>
  <si>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</si>
  <si>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</si>
  <si>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</si>
  <si>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</si>
  <si>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</si>
  <si>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</si>
  <si>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</si>
  <si>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</si>
  <si>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</si>
  <si>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</si>
  <si>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</si>
  <si>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</si>
  <si>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</si>
  <si>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</si>
  <si>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</si>
  <si>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</si>
  <si>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</si>
  <si>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</si>
  <si>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</si>
  <si>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</si>
  <si>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</si>
  <si>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</si>
  <si>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</si>
  <si>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</si>
  <si>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</si>
  <si>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</si>
  <si>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</si>
  <si>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</si>
  <si>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</si>
  <si>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</si>
  <si>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</si>
  <si>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</si>
  <si>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</si>
  <si>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</si>
  <si>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</si>
  <si>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</si>
  <si>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</si>
  <si>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</si>
  <si>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</si>
  <si>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</si>
  <si>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</si>
  <si>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</si>
  <si>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</si>
  <si>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</si>
  <si>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</si>
  <si>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</si>
  <si>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</si>
  <si>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</si>
  <si>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</si>
  <si>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</si>
  <si>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</si>
  <si>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</si>
  <si>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</si>
  <si>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</si>
  <si>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</si>
  <si>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</si>
  <si>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</si>
  <si>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</si>
  <si>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</si>
  <si>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</si>
  <si>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</si>
  <si>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</si>
  <si>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</si>
  <si>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</si>
  <si>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</si>
  <si>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</si>
  <si>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</si>
  <si>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</si>
  <si>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</si>
  <si>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</si>
  <si>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</si>
  <si>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</si>
  <si>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</si>
  <si>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</si>
  <si>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</si>
  <si>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</si>
  <si>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</si>
  <si>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</si>
  <si>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</si>
  <si>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</si>
  <si>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</si>
  <si>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</si>
  <si>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</si>
  <si>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</si>
  <si>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</si>
  <si>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</si>
  <si>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</si>
  <si>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</si>
  <si>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</si>
  <si>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</si>
  <si>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</si>
  <si>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</si>
  <si>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</si>
  <si>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</si>
  <si>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</si>
  <si>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</si>
  <si>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</si>
  <si>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</si>
  <si>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</si>
  <si>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</si>
  <si>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</si>
  <si>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</si>
  <si>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</si>
  <si>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</si>
  <si>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</si>
  <si>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</si>
  <si>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</si>
  <si>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</si>
  <si>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</si>
  <si>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</si>
  <si>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</si>
  <si>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</si>
  <si>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</si>
  <si>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</si>
  <si>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</si>
  <si>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</si>
  <si>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</si>
  <si>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</si>
  <si>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</si>
  <si>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</si>
  <si>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</si>
  <si>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</si>
  <si>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</si>
  <si>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</si>
  <si>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</si>
  <si>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</si>
  <si>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</si>
  <si>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</si>
  <si>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</si>
  <si>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</si>
  <si>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</si>
  <si>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</si>
  <si>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</si>
  <si>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</si>
  <si>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</si>
  <si>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</si>
  <si>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</si>
  <si>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</si>
  <si>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</si>
  <si>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</si>
  <si>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</si>
  <si>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</si>
  <si>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</si>
  <si>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</si>
  <si>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</si>
  <si>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</si>
  <si>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</si>
  <si>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</si>
  <si>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</si>
  <si>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</si>
  <si>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</si>
  <si>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</si>
  <si>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</si>
  <si>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</si>
  <si>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</si>
  <si>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</si>
  <si>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</si>
  <si>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</si>
  <si>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</si>
  <si>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</si>
  <si>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</si>
  <si>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</si>
  <si>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</si>
  <si>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</si>
  <si>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</si>
  <si>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</si>
  <si>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</si>
  <si>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</si>
  <si>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</si>
  <si>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</si>
  <si>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</si>
  <si>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</si>
  <si>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</si>
  <si>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</si>
  <si>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</si>
  <si>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</si>
  <si>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</si>
  <si>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</si>
  <si>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</si>
  <si>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</si>
  <si>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</si>
  <si>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</si>
  <si>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</si>
  <si>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</si>
  <si>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</si>
  <si>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</si>
  <si>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</si>
  <si>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</si>
  <si>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</si>
  <si>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</si>
  <si>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</si>
  <si>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</si>
  <si>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</si>
  <si>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</si>
  <si>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</si>
  <si>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</si>
  <si>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</si>
  <si>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</si>
  <si>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</si>
  <si>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</si>
  <si>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</si>
  <si>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</si>
  <si>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</si>
  <si>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</si>
  <si>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</si>
  <si>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</si>
  <si>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</si>
  <si>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</si>
  <si>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</si>
  <si>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</si>
  <si>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</si>
  <si>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</si>
  <si>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</si>
  <si>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</si>
  <si>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</si>
  <si>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</si>
  <si>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</si>
  <si>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</si>
  <si>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</si>
  <si>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</si>
  <si>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</si>
  <si>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</si>
  <si>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</si>
  <si>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</si>
  <si>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</si>
  <si>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</si>
  <si>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</si>
  <si>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</si>
  <si>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</si>
  <si>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</si>
  <si>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</si>
  <si>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</si>
  <si>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</si>
  <si>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</si>
  <si>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</si>
  <si>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</si>
  <si>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</si>
  <si>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</si>
  <si>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</si>
  <si>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</si>
  <si>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</si>
  <si>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</si>
  <si>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</si>
  <si>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</si>
  <si>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</si>
  <si>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</si>
  <si>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</si>
  <si>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</si>
  <si>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</si>
  <si>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</si>
  <si>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</si>
  <si>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</si>
  <si>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</si>
  <si>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</si>
  <si>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</si>
  <si>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</si>
  <si>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</si>
  <si>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</si>
  <si>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</si>
  <si>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</si>
  <si>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</si>
  <si>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</si>
  <si>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</si>
  <si>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</si>
  <si>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</si>
  <si>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</si>
  <si>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</si>
  <si>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</si>
  <si>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</si>
  <si>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</si>
  <si>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</si>
  <si>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</si>
  <si>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</si>
  <si>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</si>
  <si>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</si>
  <si>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</si>
  <si>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</si>
  <si>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</si>
  <si>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</si>
  <si>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</si>
  <si>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</si>
  <si>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</si>
  <si>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</si>
  <si>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</si>
  <si>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</si>
  <si>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</si>
  <si>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</si>
  <si>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</si>
  <si>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</si>
  <si>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</si>
  <si>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</si>
  <si>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</si>
  <si>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</si>
  <si>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</si>
  <si>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</si>
  <si>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</si>
  <si>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</si>
  <si>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</si>
  <si>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</si>
  <si>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</si>
  <si>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</si>
  <si>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</si>
  <si>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</si>
  <si>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</si>
  <si>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</si>
  <si>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</si>
  <si>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</si>
  <si>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</si>
  <si>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</si>
  <si>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</si>
  <si>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</si>
  <si>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</si>
  <si>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</si>
  <si>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</si>
  <si>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</si>
  <si>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</si>
  <si>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</si>
  <si>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</si>
  <si>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</si>
  <si>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</si>
  <si>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</si>
  <si>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</si>
  <si>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</si>
  <si>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</si>
  <si>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</si>
  <si>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</si>
  <si>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</si>
  <si>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</si>
  <si>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</si>
  <si>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</si>
  <si>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</si>
  <si>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</si>
  <si>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</si>
  <si>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</si>
  <si>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</si>
  <si>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</si>
  <si>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</si>
  <si>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</si>
  <si>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</si>
  <si>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</si>
  <si>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</si>
  <si>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</si>
  <si>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</si>
  <si>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</si>
  <si>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</si>
  <si>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</si>
  <si>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</si>
  <si>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</si>
  <si>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</si>
  <si>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</si>
  <si>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</si>
  <si>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</si>
  <si>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</si>
  <si>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</si>
  <si>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</si>
  <si>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</si>
  <si>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</si>
  <si>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</si>
  <si>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</si>
  <si>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</si>
  <si>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</si>
  <si>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</si>
  <si>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</si>
  <si>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</si>
  <si>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</si>
  <si>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</si>
  <si>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</si>
  <si>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</si>
  <si>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</si>
  <si>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</si>
  <si>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</si>
  <si>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</si>
  <si>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</si>
  <si>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</si>
  <si>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</si>
  <si>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</si>
  <si>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</si>
  <si>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</si>
  <si>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</si>
  <si>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</si>
  <si>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</si>
  <si>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</si>
  <si>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</si>
  <si>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</si>
  <si>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</si>
  <si>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</si>
  <si>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</si>
  <si>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</si>
  <si>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</si>
  <si>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</si>
  <si>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</si>
  <si>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</si>
  <si>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</si>
  <si>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</si>
  <si>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</si>
  <si>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</si>
  <si>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</si>
  <si>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</si>
  <si>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</si>
  <si>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</si>
  <si>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</si>
  <si>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</si>
  <si>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</si>
  <si>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</si>
  <si>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</si>
  <si>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</si>
  <si>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</si>
  <si>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</si>
  <si>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</si>
  <si>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</si>
  <si>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</si>
  <si>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</si>
  <si>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</si>
  <si>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</si>
  <si>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</si>
  <si>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</si>
  <si>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</si>
  <si>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</si>
  <si>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</si>
  <si>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</si>
  <si>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</si>
  <si>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</si>
  <si>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</si>
  <si>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</si>
  <si>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</si>
  <si>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</si>
  <si>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</si>
  <si>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</si>
  <si>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</si>
  <si>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</si>
  <si>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</si>
  <si>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</si>
  <si>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</si>
  <si>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</si>
  <si>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</si>
  <si>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</si>
  <si>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</si>
  <si>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</si>
  <si>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</si>
  <si>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</si>
  <si>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</si>
  <si>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</si>
  <si>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</si>
  <si>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</si>
  <si>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</si>
  <si>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</si>
  <si>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</si>
  <si>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</si>
  <si>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</si>
  <si>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</si>
  <si>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</si>
  <si>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</si>
  <si>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</si>
  <si>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</si>
  <si>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</si>
  <si>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</si>
  <si>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</si>
  <si>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</si>
  <si>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</si>
  <si>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</si>
  <si>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</si>
  <si>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</si>
  <si>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</si>
  <si>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</si>
  <si>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</si>
  <si>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</si>
  <si>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</si>
  <si>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</si>
  <si>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</si>
  <si>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</si>
  <si>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</si>
  <si>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</si>
  <si>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</si>
  <si>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</si>
  <si>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</si>
  <si>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</si>
  <si>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</si>
  <si>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</si>
  <si>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</si>
  <si>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</si>
  <si>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</si>
  <si>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</si>
  <si>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</si>
  <si>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</si>
  <si>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</si>
  <si>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</si>
  <si>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</si>
  <si>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</si>
  <si>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</si>
  <si>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</si>
  <si>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</si>
  <si>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</si>
  <si>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</si>
  <si>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</si>
  <si>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</si>
  <si>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</si>
  <si>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</si>
  <si>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</si>
  <si>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</si>
  <si>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</si>
  <si>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</si>
  <si>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</si>
  <si>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</si>
  <si>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</si>
  <si>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</si>
  <si>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</si>
  <si>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</si>
  <si>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</si>
  <si>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</si>
  <si>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</si>
  <si>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</si>
  <si>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</si>
  <si>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</si>
  <si>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</si>
  <si>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</si>
  <si>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</si>
  <si>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</si>
  <si>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</si>
  <si>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</si>
  <si>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</si>
  <si>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</si>
  <si>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</si>
  <si>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</si>
  <si>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</si>
  <si>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</si>
  <si>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</si>
  <si>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</si>
  <si>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</si>
  <si>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</si>
  <si>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</si>
  <si>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</si>
  <si>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</si>
  <si>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</si>
  <si>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</si>
  <si>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</si>
  <si>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</si>
  <si>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</si>
  <si>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</si>
  <si>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</si>
  <si>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</si>
  <si>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</si>
  <si>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</si>
  <si>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</si>
  <si>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</si>
  <si>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</si>
  <si>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</si>
  <si>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</si>
  <si>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</si>
  <si>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</si>
  <si>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</si>
  <si>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</si>
  <si>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</si>
  <si>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</si>
  <si>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</si>
  <si>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</si>
  <si>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</si>
  <si>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</si>
  <si>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</si>
  <si>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</si>
  <si>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</si>
  <si>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</si>
  <si>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</si>
  <si>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</si>
  <si>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</si>
  <si>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</si>
  <si>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</si>
  <si>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</si>
  <si>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</si>
  <si>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</si>
  <si>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</si>
  <si>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</si>
  <si>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</si>
  <si>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</si>
  <si>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</si>
  <si>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</si>
  <si>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</si>
  <si>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</si>
  <si>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</si>
  <si>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</si>
  <si>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</si>
  <si>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</si>
  <si>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</si>
  <si>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</si>
  <si>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</si>
  <si>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</si>
  <si>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</si>
  <si>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</si>
  <si>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</si>
  <si>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</si>
  <si>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</si>
  <si>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</si>
  <si>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</si>
  <si>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</si>
  <si>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</si>
  <si>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</si>
  <si>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</si>
  <si>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</si>
  <si>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</si>
  <si>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</si>
  <si>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</si>
  <si>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</si>
  <si>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</si>
  <si>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</si>
  <si>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</si>
  <si>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</si>
  <si>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</si>
  <si>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</si>
  <si>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</si>
  <si>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</si>
  <si>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</si>
  <si>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</si>
  <si>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</si>
  <si>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</si>
  <si>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</si>
  <si>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</si>
  <si>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</si>
  <si>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</si>
  <si>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</si>
  <si>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</si>
  <si>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</si>
  <si>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</si>
  <si>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</si>
  <si>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</si>
  <si>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</si>
  <si>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</si>
  <si>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</si>
  <si>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</si>
  <si>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</si>
  <si>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</si>
  <si>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</si>
  <si>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</si>
  <si>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</si>
  <si>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</si>
  <si>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</si>
  <si>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</si>
  <si>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</si>
  <si>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</si>
  <si>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</si>
  <si>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</si>
  <si>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</si>
  <si>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</si>
  <si>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</si>
  <si>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</si>
  <si>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</si>
  <si>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</si>
  <si>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</si>
  <si>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</si>
  <si>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</si>
  <si>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</si>
  <si>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</si>
  <si>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</si>
  <si>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</si>
  <si>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</si>
  <si>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</si>
  <si>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</si>
  <si>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</si>
  <si>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</si>
  <si>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</si>
  <si>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</si>
  <si>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</si>
  <si>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</si>
  <si>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</si>
  <si>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</si>
  <si>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</si>
  <si>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</si>
  <si>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</si>
  <si>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</si>
  <si>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</si>
  <si>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</si>
  <si>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</si>
  <si>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</si>
  <si>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</si>
  <si>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</si>
  <si>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</si>
  <si>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</si>
  <si>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</si>
  <si>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</si>
  <si>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</si>
  <si>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</si>
  <si>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</si>
  <si>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</si>
  <si>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</si>
  <si>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</si>
  <si>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</si>
  <si>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</si>
  <si>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</si>
  <si>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</si>
  <si>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</si>
  <si>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</si>
  <si>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</si>
  <si>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</si>
  <si>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</si>
  <si>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</si>
  <si>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</si>
  <si>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</si>
  <si>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</si>
  <si>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</si>
  <si>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</si>
  <si>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</si>
  <si>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</si>
  <si>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</si>
  <si>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</si>
  <si>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</si>
  <si>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</si>
  <si>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</si>
  <si>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</si>
  <si>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</si>
  <si>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</si>
  <si>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</si>
  <si>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</si>
  <si>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</si>
  <si>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</si>
  <si>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</si>
  <si>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</si>
  <si>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</si>
  <si>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</si>
  <si>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</si>
  <si>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</si>
  <si>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</si>
  <si>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</si>
  <si>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</si>
  <si>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</si>
  <si>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</si>
  <si>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</si>
  <si>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</si>
  <si>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</si>
  <si>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</si>
  <si>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</si>
  <si>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</si>
  <si>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</si>
  <si>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</si>
  <si>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</si>
  <si>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</si>
  <si>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</si>
  <si>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</si>
  <si>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</si>
  <si>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</si>
  <si>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</si>
  <si>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</si>
  <si>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</si>
  <si>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</si>
  <si>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</si>
  <si>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</si>
  <si>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</si>
  <si>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</si>
  <si>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</si>
  <si>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</si>
  <si>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</si>
  <si>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</si>
  <si>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</si>
  <si>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</si>
  <si>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</si>
  <si>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</si>
  <si>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</si>
  <si>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</si>
  <si>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</si>
  <si>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</si>
  <si>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</si>
  <si>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</si>
  <si>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</si>
  <si>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</si>
  <si>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</si>
  <si>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</si>
  <si>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</si>
  <si>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</si>
  <si>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</si>
  <si>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</si>
  <si>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</si>
  <si>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</si>
  <si>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</si>
  <si>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</si>
  <si>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</si>
  <si>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</si>
  <si>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</si>
  <si>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</si>
  <si>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</si>
  <si>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</si>
  <si>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</si>
  <si>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</si>
  <si>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</si>
  <si>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</si>
  <si>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</si>
  <si>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</si>
  <si>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</si>
  <si>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</si>
  <si>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</si>
  <si>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</si>
  <si>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</si>
  <si>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</si>
  <si>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</si>
  <si>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</si>
  <si>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</si>
  <si>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</si>
  <si>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</si>
  <si>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</si>
  <si>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</si>
  <si>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</si>
  <si>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</si>
  <si>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</si>
  <si>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</si>
  <si>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</si>
  <si>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</si>
  <si>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</si>
  <si>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</si>
  <si>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</si>
  <si>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</si>
  <si>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</si>
  <si>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</si>
  <si>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</si>
  <si>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</si>
  <si>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</si>
  <si>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</si>
  <si>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</si>
  <si>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</si>
  <si>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</si>
  <si>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</si>
  <si>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</si>
  <si>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</si>
  <si>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</si>
  <si>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</si>
  <si>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</si>
  <si>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</si>
  <si>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</si>
  <si>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</si>
  <si>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</si>
  <si>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</si>
  <si>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</si>
  <si>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</si>
  <si>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</si>
  <si>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</si>
  <si>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</si>
  <si>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</si>
  <si>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</si>
  <si>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</si>
  <si>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</si>
  <si>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</si>
  <si>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</si>
  <si>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</si>
  <si>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</si>
  <si>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</si>
  <si>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</si>
  <si>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</si>
  <si>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</si>
  <si>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</si>
  <si>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</si>
  <si>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</si>
  <si>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</si>
  <si>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</si>
  <si>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</si>
  <si>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</si>
  <si>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</si>
  <si>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</si>
  <si>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</si>
  <si>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</si>
  <si>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</si>
  <si>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</si>
  <si>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</si>
  <si>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</si>
  <si>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</si>
  <si>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</si>
  <si>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</si>
  <si>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</si>
  <si>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</si>
  <si>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</si>
  <si>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</si>
  <si>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</si>
  <si>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</si>
  <si>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</si>
  <si>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</si>
  <si>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</si>
  <si>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</si>
  <si>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</si>
  <si>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</si>
  <si>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</si>
  <si>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</si>
  <si>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</si>
  <si>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</si>
  <si>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</si>
  <si>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</si>
  <si>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</si>
  <si>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</si>
  <si>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</si>
  <si>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</si>
  <si>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</si>
  <si>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</si>
  <si>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</si>
  <si>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</si>
  <si>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</si>
  <si>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</si>
  <si>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</si>
  <si>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</si>
  <si>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</si>
  <si>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</si>
  <si>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</si>
  <si>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</si>
  <si>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</si>
  <si>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</si>
  <si>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</si>
  <si>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</si>
  <si>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</si>
  <si>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</si>
  <si>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</si>
  <si>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</si>
  <si>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</si>
  <si>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</si>
  <si>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</si>
  <si>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</si>
  <si>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</si>
  <si>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</si>
  <si>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</si>
  <si>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</si>
  <si>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</si>
  <si>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</si>
  <si>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</si>
  <si>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</si>
  <si>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</si>
  <si>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</si>
  <si>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</si>
  <si>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</si>
  <si>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</si>
  <si>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</si>
  <si>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</si>
  <si>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</si>
  <si>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</si>
  <si>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</si>
  <si>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</si>
  <si>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</si>
  <si>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</si>
  <si>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</si>
  <si>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</si>
  <si>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</si>
  <si>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</si>
  <si>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</si>
  <si>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</si>
  <si>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</si>
  <si>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</si>
  <si>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</si>
  <si>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</si>
  <si>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</si>
  <si>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</si>
  <si>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</si>
  <si>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</si>
  <si>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</si>
  <si>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</si>
  <si>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</si>
  <si>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</si>
  <si>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</si>
  <si>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</si>
  <si>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</si>
  <si>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</si>
  <si>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</si>
  <si>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</si>
  <si>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</si>
  <si>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</si>
  <si>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</si>
  <si>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</si>
  <si>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</si>
  <si>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</si>
  <si>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</si>
  <si>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</si>
  <si>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</si>
  <si>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</si>
  <si>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</si>
  <si>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</si>
  <si>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</si>
  <si>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</si>
  <si>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</si>
  <si>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</si>
  <si>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</si>
  <si>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</si>
  <si>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</si>
  <si>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</si>
  <si>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</si>
  <si>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</si>
  <si>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</si>
  <si>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</si>
  <si>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</si>
  <si>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</si>
  <si>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</si>
  <si>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</si>
  <si>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</si>
  <si>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</si>
  <si>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</si>
  <si>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</si>
  <si>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</si>
  <si>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</si>
  <si>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</si>
  <si>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</si>
  <si>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</si>
  <si>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</si>
  <si>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</si>
  <si>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</si>
  <si>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</si>
  <si>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</si>
  <si>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</si>
  <si>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</si>
  <si>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</si>
  <si>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</si>
  <si>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</si>
  <si>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</si>
  <si>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</si>
  <si>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</si>
  <si>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</si>
  <si>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</si>
  <si>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</si>
  <si>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</si>
  <si>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</si>
  <si>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</si>
  <si>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</si>
  <si>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</si>
  <si>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</si>
  <si>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</si>
  <si>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</si>
  <si>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</si>
  <si>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</si>
  <si>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</si>
  <si>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</si>
  <si>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</si>
  <si>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</si>
  <si>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</si>
  <si>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</si>
  <si>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</si>
  <si>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</si>
  <si>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</si>
  <si>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</si>
  <si>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</si>
  <si>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</si>
  <si>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</si>
  <si>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</si>
  <si>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</si>
  <si>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</si>
  <si>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</si>
  <si>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</si>
  <si>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</si>
  <si>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</si>
  <si>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</si>
  <si>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</si>
  <si>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</si>
  <si>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</si>
  <si>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</si>
  <si>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</si>
  <si>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</si>
  <si>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</si>
  <si>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</si>
  <si>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</si>
  <si>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</si>
  <si>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</si>
  <si>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</si>
  <si>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</si>
  <si>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</si>
  <si>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</si>
  <si>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</si>
  <si>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</si>
  <si>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</si>
  <si>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</si>
  <si>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</si>
  <si>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</si>
  <si>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</si>
  <si>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</si>
  <si>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</si>
  <si>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</si>
  <si>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</si>
  <si>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</si>
  <si>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</si>
  <si>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</si>
  <si>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</si>
  <si>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</si>
  <si>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</si>
  <si>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</si>
  <si>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</si>
  <si>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</si>
  <si>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</si>
  <si>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</si>
  <si>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</si>
  <si>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</si>
  <si>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</si>
  <si>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</si>
  <si>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</si>
  <si>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</si>
  <si>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</si>
  <si>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</si>
  <si>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</si>
  <si>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</si>
  <si>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</si>
  <si>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</si>
  <si>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</si>
  <si>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</si>
  <si>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</si>
  <si>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</si>
  <si>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</si>
  <si>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</si>
  <si>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</si>
  <si>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</si>
  <si>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</si>
  <si>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</si>
  <si>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</si>
  <si>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</si>
  <si>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</si>
  <si>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</si>
  <si>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</si>
  <si>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</si>
  <si>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</si>
  <si>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</si>
  <si>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</si>
  <si>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</si>
  <si>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</si>
  <si>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</si>
  <si>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</si>
  <si>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</si>
  <si>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</si>
  <si>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</si>
  <si>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</si>
  <si>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</si>
  <si>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</si>
  <si>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</si>
  <si>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</si>
  <si>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</si>
  <si>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</si>
  <si>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</si>
  <si>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</si>
  <si>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</si>
  <si>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</si>
  <si>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</si>
  <si>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</si>
  <si>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</si>
  <si>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</si>
  <si>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</si>
  <si>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</si>
  <si>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</si>
  <si>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</si>
  <si>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</si>
  <si>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</si>
  <si>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</si>
  <si>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</si>
  <si>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</si>
  <si>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</si>
  <si>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</si>
  <si>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</si>
  <si>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</si>
  <si>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</si>
  <si>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</si>
  <si>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</si>
  <si>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</si>
  <si>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</si>
  <si>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</si>
  <si>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</si>
  <si>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</si>
  <si>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</si>
  <si>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</si>
  <si>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</si>
  <si>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</si>
  <si>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</si>
  <si>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</si>
  <si>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</si>
  <si>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</si>
  <si>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</si>
  <si>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</si>
  <si>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</si>
  <si>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</si>
  <si>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</si>
  <si>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</si>
  <si>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</si>
  <si>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</si>
  <si>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</si>
  <si>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</si>
  <si>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</si>
  <si>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</si>
  <si>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</si>
  <si>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</si>
  <si>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</si>
  <si>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</si>
  <si>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</si>
  <si>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</si>
  <si>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</si>
  <si>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</si>
  <si>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</si>
  <si>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</si>
  <si>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</si>
  <si>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</si>
  <si>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</si>
  <si>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</si>
  <si>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</si>
  <si>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</si>
  <si>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</si>
  <si>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</si>
  <si>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</si>
  <si>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</si>
  <si>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</si>
  <si>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</si>
  <si>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</si>
  <si>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</si>
  <si>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</si>
  <si>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</si>
  <si>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</si>
  <si>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</si>
  <si>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</si>
  <si>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</si>
  <si>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</si>
  <si>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</si>
  <si>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</si>
  <si>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</si>
  <si>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</si>
  <si>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</si>
  <si>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</si>
  <si>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</si>
  <si>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</si>
  <si>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</si>
  <si>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</si>
  <si>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</si>
  <si>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</si>
  <si>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</si>
  <si>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</si>
  <si>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</si>
  <si>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</si>
  <si>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</si>
  <si>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</si>
  <si>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</si>
  <si>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</si>
  <si>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</si>
  <si>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</si>
  <si>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</si>
  <si>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</si>
  <si>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</si>
  <si>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</si>
  <si>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</si>
  <si>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</si>
  <si>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</si>
  <si>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</si>
  <si>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</si>
  <si>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</si>
  <si>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</si>
  <si>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</si>
  <si>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</si>
  <si>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</si>
  <si>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</si>
  <si>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</si>
  <si>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</si>
  <si>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</si>
  <si>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</si>
  <si>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</si>
  <si>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</si>
  <si>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</si>
  <si>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</si>
  <si>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</si>
  <si>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</si>
  <si>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</si>
  <si>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</si>
  <si>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</si>
  <si>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</si>
  <si>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</si>
  <si>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</si>
  <si>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</si>
  <si>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</si>
  <si>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</si>
  <si>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</si>
  <si>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</si>
  <si>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</si>
  <si>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</si>
  <si>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</si>
  <si>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</si>
  <si>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</si>
  <si>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</si>
  <si>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</si>
  <si>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</si>
  <si>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</si>
  <si>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</si>
  <si>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</si>
  <si>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</si>
  <si>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</si>
  <si>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</si>
  <si>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</si>
  <si>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</si>
  <si>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</si>
  <si>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</si>
  <si>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</si>
  <si>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</si>
  <si>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</si>
  <si>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</si>
  <si>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</si>
  <si>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</si>
  <si>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</si>
  <si>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</si>
  <si>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</si>
  <si>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</si>
  <si>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</si>
  <si>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</si>
  <si>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</si>
  <si>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</si>
  <si>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</si>
  <si>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</si>
  <si>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</si>
  <si>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</si>
  <si>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</si>
  <si>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</si>
  <si>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</si>
  <si>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</si>
  <si>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</si>
  <si>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</si>
  <si>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</si>
  <si>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</si>
  <si>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</si>
  <si>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</si>
  <si>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</si>
  <si>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</si>
  <si>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</si>
  <si>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</si>
  <si>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</si>
  <si>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</si>
  <si>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</si>
  <si>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</si>
  <si>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</si>
  <si>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</si>
  <si>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</si>
  <si>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</si>
  <si>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</si>
  <si>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</si>
  <si>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</si>
  <si>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</si>
  <si>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</si>
  <si>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</si>
  <si>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</si>
  <si>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</si>
  <si>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</si>
  <si>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</si>
  <si>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</si>
  <si>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</si>
  <si>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</si>
  <si>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</si>
  <si>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</si>
  <si>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</si>
  <si>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</si>
  <si>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</si>
  <si>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</si>
  <si>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</si>
  <si>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</si>
  <si>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</si>
  <si>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</si>
  <si>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</si>
  <si>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</si>
  <si>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</si>
  <si>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</si>
  <si>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</si>
  <si>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</si>
  <si>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</si>
  <si>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</si>
  <si>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</si>
  <si>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</si>
  <si>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</si>
  <si>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</si>
  <si>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</si>
  <si>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</si>
  <si>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</si>
  <si>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</si>
  <si>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</si>
  <si>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</si>
  <si>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</si>
  <si>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</si>
  <si>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</si>
  <si>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</si>
  <si>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</si>
  <si>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</si>
  <si>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</si>
  <si>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</si>
  <si>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</si>
  <si>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</si>
  <si>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</si>
  <si>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</si>
  <si>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</si>
  <si>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</si>
  <si>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</si>
  <si>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</si>
  <si>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</si>
  <si>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</si>
  <si>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</si>
  <si>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</si>
  <si>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</si>
  <si>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</si>
  <si>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</si>
  <si>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</si>
  <si>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</si>
  <si>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</si>
  <si>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</si>
  <si>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</si>
  <si>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</si>
  <si>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</si>
  <si>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</si>
  <si>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</si>
  <si>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</si>
  <si>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</si>
  <si>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</si>
  <si>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</si>
  <si>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</si>
  <si>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</si>
  <si>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</si>
  <si>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</si>
  <si>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</si>
  <si>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</si>
  <si>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</si>
  <si>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</si>
  <si>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</si>
  <si>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</si>
  <si>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</si>
  <si>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</si>
  <si>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</si>
  <si>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</si>
  <si>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</si>
  <si>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</si>
  <si>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</si>
  <si>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</si>
  <si>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</si>
  <si>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</si>
  <si>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</si>
  <si>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</si>
  <si>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</si>
  <si>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</si>
  <si>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</si>
  <si>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</si>
  <si>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</si>
  <si>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</si>
  <si>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</si>
  <si>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</si>
  <si>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</si>
  <si>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</si>
  <si>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</si>
  <si>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</si>
  <si>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</si>
  <si>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</si>
  <si>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</si>
  <si>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</si>
  <si>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</si>
  <si>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</si>
  <si>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</si>
  <si>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</si>
  <si>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</si>
  <si>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</si>
  <si>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</si>
  <si>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</si>
  <si>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</si>
  <si>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</si>
  <si>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</si>
  <si>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</si>
  <si>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</si>
  <si>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</si>
  <si>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</si>
  <si>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</si>
  <si>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</si>
  <si>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</si>
  <si>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</si>
  <si>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</si>
  <si>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</si>
  <si>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</si>
  <si>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</si>
  <si>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</si>
  <si>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</si>
  <si>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</si>
  <si>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</si>
  <si>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</si>
  <si>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</si>
  <si>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</si>
  <si>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</si>
  <si>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</si>
  <si>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</si>
  <si>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</si>
  <si>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</si>
  <si>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</si>
  <si>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</si>
  <si>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</si>
  <si>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</si>
  <si>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</si>
  <si>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</si>
  <si>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</si>
  <si>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</si>
  <si>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</si>
  <si>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</si>
  <si>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</si>
  <si>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</si>
  <si>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</si>
  <si>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</si>
  <si>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</si>
  <si>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</si>
  <si>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</si>
  <si>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</si>
  <si>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</si>
  <si>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</si>
  <si>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</si>
  <si>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</si>
  <si>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</si>
  <si>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</si>
  <si>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</si>
  <si>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</si>
  <si>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</si>
  <si>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</si>
  <si>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</si>
  <si>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</si>
  <si>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</si>
  <si>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</si>
  <si>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</si>
  <si>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</si>
  <si>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</si>
  <si>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</si>
  <si>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</si>
  <si>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</si>
  <si>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</si>
  <si>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</si>
  <si>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</si>
  <si>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</si>
  <si>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</si>
  <si>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</si>
  <si>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</si>
  <si>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</si>
  <si>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</si>
  <si>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</si>
  <si>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</si>
  <si>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</si>
  <si>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</si>
  <si>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</si>
  <si>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</si>
  <si>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</si>
  <si>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</si>
  <si>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</si>
  <si>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</si>
  <si>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</si>
  <si>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</si>
  <si>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</si>
  <si>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</si>
  <si>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</si>
  <si>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</si>
  <si>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</si>
  <si>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</si>
  <si>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</si>
  <si>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</si>
  <si>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</si>
  <si>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</si>
  <si>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</si>
  <si>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</si>
  <si>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</si>
  <si>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</si>
  <si>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</si>
  <si>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</si>
  <si>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</si>
  <si>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</si>
  <si>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</si>
  <si>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</si>
  <si>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</si>
  <si>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</si>
  <si>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</si>
  <si>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</si>
  <si>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</si>
  <si>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</si>
  <si>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</si>
  <si>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</si>
  <si>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</si>
  <si>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</si>
  <si>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</si>
  <si>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</si>
  <si>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</si>
  <si>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</si>
  <si>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</si>
  <si>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</si>
  <si>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</si>
  <si>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</si>
  <si>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</si>
  <si>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</si>
  <si>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</si>
  <si>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</si>
  <si>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</si>
  <si>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</si>
  <si>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</si>
  <si>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</si>
  <si>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</si>
  <si>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</si>
  <si>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</si>
  <si>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</si>
  <si>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</si>
  <si>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</si>
  <si>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</si>
  <si>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</si>
  <si>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</si>
  <si>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</si>
  <si>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</si>
  <si>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</si>
  <si>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</si>
  <si>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</si>
  <si>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</si>
  <si>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</si>
  <si>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</si>
  <si>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</si>
  <si>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</si>
  <si>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</si>
  <si>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</si>
  <si>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</si>
  <si>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</si>
  <si>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</si>
  <si>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</si>
  <si>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</si>
  <si>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</si>
  <si>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</si>
  <si>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</si>
  <si>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</si>
  <si>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</si>
  <si>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</si>
  <si>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</si>
  <si>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</si>
  <si>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</si>
  <si>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</si>
  <si>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</si>
  <si>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</si>
  <si>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</si>
  <si>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</si>
  <si>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</si>
  <si>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</si>
  <si>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</si>
  <si>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</si>
  <si>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</si>
  <si>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</si>
  <si>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</si>
  <si>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</si>
  <si>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</si>
  <si>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</si>
  <si>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</si>
  <si>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</si>
  <si>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</si>
  <si>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</si>
  <si>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</si>
  <si>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</si>
  <si>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</si>
  <si>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</si>
  <si>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</si>
  <si>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</si>
  <si>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</si>
  <si>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</si>
  <si>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</si>
  <si>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</si>
  <si>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</si>
  <si>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</si>
  <si>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</si>
  <si>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</si>
  <si>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</si>
  <si>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</si>
  <si>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</si>
  <si>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</si>
  <si>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</si>
  <si>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</si>
  <si>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</si>
  <si>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</si>
  <si>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</si>
  <si>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</si>
  <si>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</si>
  <si>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</si>
  <si>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</si>
  <si>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</si>
  <si>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</si>
  <si>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</si>
  <si>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</si>
  <si>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</si>
  <si>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</si>
  <si>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</si>
  <si>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</si>
  <si>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</si>
  <si>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</si>
  <si>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</si>
  <si>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</si>
  <si>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</si>
  <si>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</si>
  <si>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</si>
  <si>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</si>
  <si>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</si>
  <si>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</si>
  <si>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</si>
  <si>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</si>
  <si>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</si>
  <si>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</si>
  <si>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</si>
  <si>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</si>
  <si>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</si>
  <si>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</si>
  <si>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</si>
  <si>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</si>
  <si>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</si>
  <si>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</si>
  <si>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</si>
  <si>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</si>
  <si>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</si>
  <si>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</si>
  <si>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</si>
  <si>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</si>
  <si>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</si>
  <si>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</si>
  <si>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</si>
  <si>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</si>
  <si>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</si>
  <si>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</si>
  <si>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</si>
  <si>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</si>
  <si>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</si>
  <si>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</si>
  <si>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</si>
  <si>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</si>
  <si>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</si>
  <si>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</si>
  <si>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</si>
  <si>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</si>
  <si>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</si>
  <si>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</si>
  <si>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</si>
  <si>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</si>
  <si>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</si>
  <si>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</si>
  <si>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</si>
  <si>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</si>
  <si>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</si>
  <si>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</si>
  <si>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</si>
  <si>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</si>
  <si>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</si>
  <si>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</si>
  <si>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</si>
  <si>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</si>
  <si>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</si>
  <si>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</si>
  <si>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</si>
  <si>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</si>
  <si>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</si>
  <si>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</si>
  <si>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</si>
  <si>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</si>
  <si>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</si>
  <si>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</si>
  <si>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</si>
  <si>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</si>
  <si>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</si>
  <si>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</si>
  <si>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</si>
  <si>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</si>
  <si>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</si>
  <si>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</si>
  <si>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</si>
  <si>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</si>
  <si>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</si>
  <si>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</si>
  <si>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</si>
  <si>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</si>
  <si>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</si>
  <si>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</si>
  <si>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</si>
  <si>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</si>
  <si>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</si>
  <si>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</si>
  <si>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</si>
  <si>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</si>
  <si>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</si>
  <si>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</si>
  <si>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</si>
  <si>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</si>
  <si>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</si>
  <si>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</si>
  <si>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</si>
  <si>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</si>
  <si>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</si>
  <si>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</si>
  <si>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</si>
  <si>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</si>
  <si>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</si>
  <si>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</si>
  <si>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</si>
  <si>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</si>
  <si>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</si>
  <si>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</si>
  <si>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</si>
  <si>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</si>
  <si>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</si>
  <si>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</si>
  <si>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</si>
  <si>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</si>
  <si>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</si>
  <si>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</si>
  <si>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</si>
  <si>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</si>
  <si>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</si>
  <si>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</si>
  <si>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</si>
  <si>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</si>
  <si>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</si>
  <si>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</si>
  <si>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</si>
  <si>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</si>
  <si>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</si>
  <si>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</si>
  <si>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</si>
  <si>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</si>
  <si>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</si>
  <si>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</si>
  <si>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</si>
  <si>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</si>
  <si>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</si>
  <si>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</si>
  <si>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</si>
  <si>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</si>
  <si>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</si>
  <si>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</si>
  <si>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</si>
  <si>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</si>
  <si>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</si>
  <si>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</si>
  <si>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</si>
  <si>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</si>
  <si>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</si>
  <si>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</si>
  <si>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</si>
  <si>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</si>
  <si>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</si>
  <si>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</si>
  <si>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</si>
  <si>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</si>
  <si>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</si>
  <si>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</si>
  <si>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</si>
  <si>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</si>
  <si>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</si>
  <si>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</si>
  <si>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</si>
  <si>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</si>
  <si>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</si>
  <si>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</si>
  <si>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</si>
  <si>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</si>
  <si>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</si>
  <si>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</si>
  <si>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</si>
  <si>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</si>
  <si>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</si>
  <si>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</si>
  <si>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</si>
  <si>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</si>
  <si>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</si>
  <si>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</si>
  <si>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</si>
  <si>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</si>
  <si>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</si>
  <si>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</si>
  <si>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</si>
  <si>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</si>
  <si>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</si>
  <si>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</si>
  <si>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</si>
  <si>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</si>
  <si>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</si>
  <si>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</si>
  <si>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</si>
  <si>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</si>
  <si>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</si>
  <si>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</si>
  <si>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</si>
  <si>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</si>
  <si>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</si>
  <si>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</si>
  <si>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</si>
  <si>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</si>
  <si>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</si>
  <si>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</si>
  <si>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</si>
  <si>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</si>
  <si>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</si>
  <si>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</si>
  <si>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</si>
  <si>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</si>
  <si>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</si>
  <si>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</si>
  <si>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</si>
  <si>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</si>
  <si>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</si>
  <si>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</si>
  <si>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</si>
  <si>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</si>
  <si>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</si>
  <si>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</si>
  <si>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</si>
  <si>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</si>
  <si>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</si>
  <si>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</si>
  <si>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</si>
  <si>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</si>
  <si>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</si>
  <si>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</si>
  <si>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</si>
  <si>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</si>
  <si>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</si>
  <si>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</si>
  <si>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</si>
  <si>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</si>
  <si>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</si>
  <si>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</si>
  <si>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</si>
  <si>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</si>
  <si>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</si>
  <si>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</si>
  <si>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</si>
  <si>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</si>
  <si>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</si>
  <si>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</si>
  <si>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</si>
  <si>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</si>
  <si>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</si>
  <si>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</si>
  <si>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</si>
  <si>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</si>
  <si>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</si>
  <si>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</si>
  <si>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</si>
  <si>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</si>
  <si>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</si>
  <si>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</si>
  <si>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</si>
  <si>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</si>
  <si>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</si>
  <si>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</si>
  <si>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</si>
  <si>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</si>
  <si>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</si>
  <si>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</si>
  <si>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</si>
  <si>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</si>
  <si>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</si>
  <si>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</si>
  <si>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</si>
  <si>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</si>
  <si>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</si>
  <si>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</si>
  <si>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</si>
  <si>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</si>
  <si>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</si>
  <si>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</si>
  <si>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</si>
  <si>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</si>
  <si>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</si>
  <si>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</si>
  <si>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</si>
  <si>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</si>
  <si>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</si>
  <si>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</si>
  <si>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</si>
  <si>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</si>
  <si>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</si>
  <si>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</si>
  <si>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</si>
  <si>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</si>
  <si>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</si>
  <si>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</si>
  <si>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</si>
  <si>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</si>
  <si>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</si>
  <si>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</si>
  <si>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</si>
  <si>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</si>
  <si>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</si>
  <si>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</si>
  <si>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</si>
  <si>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</si>
  <si>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</si>
  <si>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</si>
  <si>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</si>
  <si>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</si>
  <si>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</si>
  <si>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</si>
  <si>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</si>
  <si>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</si>
  <si>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</si>
  <si>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</si>
  <si>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</si>
  <si>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</si>
  <si>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</si>
  <si>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</si>
  <si>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</si>
  <si>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</si>
  <si>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</si>
  <si>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</si>
  <si>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</si>
  <si>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</si>
  <si>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</si>
  <si>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</si>
  <si>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</si>
  <si>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</si>
  <si>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</si>
  <si>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</si>
  <si>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</si>
  <si>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</si>
  <si>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</si>
  <si>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</si>
  <si>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</si>
  <si>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</si>
  <si>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</si>
  <si>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</si>
  <si>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</si>
  <si>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</si>
  <si>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</si>
  <si>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</si>
  <si>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</si>
  <si>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</si>
  <si>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</si>
  <si>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</si>
  <si>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</si>
  <si>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</si>
  <si>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</si>
  <si>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</si>
  <si>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</si>
  <si>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</si>
  <si>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</si>
  <si>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</si>
  <si>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</si>
  <si>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</si>
  <si>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</si>
  <si>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</si>
  <si>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</si>
  <si>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</si>
  <si>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</si>
  <si>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</si>
  <si>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</si>
  <si>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</si>
  <si>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</si>
  <si>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</si>
  <si>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</si>
  <si>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</si>
  <si>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</si>
  <si>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</si>
  <si>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</si>
  <si>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</si>
  <si>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</si>
  <si>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</si>
  <si>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</si>
  <si>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</si>
  <si>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</si>
  <si>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</si>
  <si>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</si>
  <si>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</si>
  <si>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</si>
  <si>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</si>
  <si>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</si>
  <si>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</si>
  <si>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</si>
  <si>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</si>
  <si>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</si>
  <si>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</si>
  <si>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</si>
  <si>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</si>
  <si>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</si>
  <si>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</si>
  <si>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</si>
  <si>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</si>
  <si>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</si>
  <si>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</si>
  <si>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</si>
  <si>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</si>
  <si>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</si>
  <si>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</si>
  <si>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</si>
  <si>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</si>
  <si>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</si>
  <si>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</si>
  <si>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</si>
  <si>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</si>
  <si>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</si>
  <si>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</si>
  <si>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</si>
  <si>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</si>
  <si>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</si>
  <si>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</si>
  <si>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</si>
  <si>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</si>
  <si>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</si>
  <si>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</si>
  <si>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</si>
  <si>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</si>
  <si>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</si>
  <si>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</si>
  <si>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</si>
  <si>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</si>
  <si>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</si>
  <si>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</si>
  <si>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</si>
  <si>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</si>
  <si>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</si>
  <si>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</si>
  <si>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</si>
  <si>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</si>
  <si>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</si>
  <si>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</si>
  <si>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</si>
  <si>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</si>
  <si>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</si>
  <si>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</si>
  <si>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</si>
  <si>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</si>
  <si>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</si>
  <si>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</si>
  <si>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</si>
  <si>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</si>
  <si>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</si>
  <si>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</si>
  <si>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</si>
  <si>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</si>
  <si>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</si>
  <si>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</si>
  <si>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</si>
  <si>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</si>
  <si>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</si>
  <si>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</si>
  <si>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</si>
  <si>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</si>
  <si>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</si>
  <si>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</si>
  <si>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</si>
  <si>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</si>
  <si>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</si>
  <si>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</si>
  <si>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</si>
  <si>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</si>
  <si>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</si>
  <si>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</si>
  <si>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</si>
  <si>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</si>
  <si>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</si>
  <si>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</si>
  <si>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</si>
  <si>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</si>
  <si>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</si>
  <si>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</si>
  <si>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</si>
  <si>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</si>
  <si>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</si>
  <si>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</si>
  <si>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</si>
  <si>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</si>
  <si>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</si>
  <si>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</si>
  <si>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</si>
  <si>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</si>
  <si>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</si>
  <si>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</si>
  <si>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</si>
  <si>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</si>
  <si>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</si>
  <si>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</si>
  <si>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</si>
  <si>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</si>
  <si>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</si>
  <si>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</si>
  <si>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</si>
  <si>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</si>
  <si>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</si>
  <si>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</si>
  <si>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</si>
  <si>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</si>
  <si>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</si>
  <si>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</si>
  <si>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</si>
  <si>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</si>
  <si>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</si>
  <si>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</si>
  <si>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</si>
  <si>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</si>
  <si>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</si>
  <si>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</si>
  <si>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</si>
  <si>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</si>
  <si>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</si>
  <si>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</si>
  <si>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</si>
  <si>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</si>
  <si>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</si>
  <si>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</si>
  <si>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</si>
  <si>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</si>
  <si>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</si>
  <si>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</si>
  <si>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</si>
  <si>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</si>
  <si>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</si>
  <si>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</si>
  <si>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</si>
  <si>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</si>
  <si>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</si>
  <si>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</si>
  <si>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</si>
  <si>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</si>
  <si>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</si>
  <si>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</si>
  <si>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</si>
  <si>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</si>
  <si>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</si>
  <si>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</si>
  <si>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</si>
  <si>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</si>
  <si>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</si>
  <si>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</si>
  <si>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</si>
  <si>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</si>
  <si>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</si>
  <si>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</si>
  <si>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</si>
  <si>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</si>
  <si>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</si>
  <si>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</si>
  <si>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</si>
  <si>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</si>
  <si>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</si>
  <si>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</si>
  <si>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</si>
  <si>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</si>
  <si>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</si>
  <si>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</si>
  <si>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</si>
  <si>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</si>
  <si>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</si>
  <si>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</si>
  <si>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</si>
  <si>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</si>
  <si>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</si>
  <si>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</si>
  <si>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</si>
  <si>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</si>
  <si>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</si>
  <si>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</si>
  <si>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</si>
  <si>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</si>
  <si>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</si>
  <si>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</si>
  <si>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</si>
  <si>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</si>
  <si>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</si>
  <si>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</si>
  <si>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</si>
  <si>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</si>
  <si>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</si>
  <si>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</si>
  <si>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</si>
  <si>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</si>
  <si>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</si>
  <si>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</si>
  <si>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</si>
  <si>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</si>
  <si>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</si>
  <si>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</si>
  <si>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</si>
  <si>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</si>
  <si>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</si>
  <si>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</si>
  <si>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</si>
  <si>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</si>
  <si>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</si>
  <si>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</si>
  <si>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</si>
  <si>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</si>
  <si>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</si>
  <si>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</si>
  <si>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</si>
  <si>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</si>
  <si>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</si>
  <si>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</si>
  <si>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</si>
  <si>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</si>
  <si>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</si>
  <si>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</si>
  <si>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</si>
  <si>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</si>
  <si>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</si>
  <si>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</si>
  <si>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</si>
  <si>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</si>
  <si>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</si>
  <si>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</si>
  <si>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</si>
  <si>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</si>
  <si>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</si>
  <si>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</si>
  <si>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</si>
  <si>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</si>
  <si>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</si>
  <si>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</si>
  <si>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</si>
  <si>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</si>
  <si>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</si>
  <si>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</si>
  <si>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</si>
  <si>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</si>
  <si>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</si>
  <si>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</si>
  <si>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</si>
  <si>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</si>
  <si>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</si>
  <si>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</si>
  <si>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</si>
  <si>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</si>
  <si>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</si>
  <si>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</si>
  <si>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</si>
  <si>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</si>
  <si>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</si>
  <si>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</si>
  <si>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</si>
  <si>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</si>
  <si>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</si>
  <si>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</si>
  <si>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</si>
  <si>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</si>
  <si>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</si>
  <si>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</si>
  <si>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</si>
  <si>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</si>
  <si>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</si>
  <si>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</si>
  <si>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</si>
  <si>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</si>
  <si>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</si>
  <si>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</si>
  <si>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</si>
  <si>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</si>
  <si>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</si>
  <si>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</si>
  <si>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</si>
  <si>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</si>
  <si>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</si>
  <si>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</si>
  <si>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</si>
  <si>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</si>
  <si>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</si>
  <si>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</si>
  <si>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</si>
  <si>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</si>
  <si>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</si>
  <si>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</si>
  <si>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</si>
  <si>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</si>
  <si>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</si>
  <si>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</si>
  <si>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</si>
  <si>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</si>
  <si>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</si>
  <si>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</si>
  <si>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</si>
  <si>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</si>
  <si>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</si>
  <si>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</si>
  <si>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</si>
  <si>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</si>
  <si>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</si>
  <si>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</si>
  <si>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</si>
  <si>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</si>
  <si>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</si>
  <si>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</si>
  <si>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</si>
  <si>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</si>
  <si>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</si>
  <si>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</si>
  <si>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</si>
  <si>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</si>
  <si>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</si>
  <si>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</si>
  <si>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</si>
  <si>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</si>
  <si>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</si>
  <si>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</si>
  <si>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</si>
  <si>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</si>
  <si>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</si>
  <si>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</si>
  <si>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</si>
  <si>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</si>
  <si>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</si>
  <si>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</si>
  <si>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</si>
  <si>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</si>
  <si>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</si>
  <si>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</si>
  <si>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</si>
  <si>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</si>
  <si>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</si>
  <si>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</si>
  <si>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</si>
  <si>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</si>
  <si>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</si>
  <si>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</si>
  <si>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</si>
  <si>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</si>
  <si>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</si>
  <si>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</si>
  <si>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</si>
  <si>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</si>
  <si>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</si>
  <si>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</si>
  <si>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</si>
  <si>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</si>
  <si>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</si>
  <si>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</si>
  <si>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</si>
  <si>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</si>
  <si>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</si>
  <si>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</si>
  <si>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</si>
  <si>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</si>
  <si>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</si>
  <si>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</si>
  <si>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</si>
  <si>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</si>
  <si>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</si>
  <si>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</si>
  <si>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</si>
  <si>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</si>
  <si>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</si>
  <si>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</si>
  <si>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</si>
  <si>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</si>
  <si>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</si>
  <si>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</si>
  <si>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</si>
  <si>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</si>
  <si>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</si>
  <si>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</si>
  <si>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</si>
  <si>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</si>
  <si>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</si>
  <si>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</si>
  <si>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</si>
  <si>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</si>
  <si>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</si>
  <si>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</si>
  <si>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</si>
  <si>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</si>
  <si>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</si>
  <si>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</si>
  <si>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</si>
  <si>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</si>
  <si>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</si>
  <si>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</si>
  <si>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</si>
  <si>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</si>
  <si>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</si>
  <si>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</si>
  <si>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</si>
  <si>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</si>
  <si>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</si>
  <si>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</si>
  <si>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</si>
  <si>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</si>
  <si>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</si>
  <si>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</si>
  <si>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</si>
  <si>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</si>
  <si>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</si>
  <si>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</si>
  <si>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</si>
  <si>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</si>
  <si>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</si>
  <si>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</si>
  <si>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</si>
  <si>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</si>
  <si>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</si>
  <si>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</si>
  <si>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</si>
  <si>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</si>
  <si>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</si>
  <si>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</si>
  <si>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</si>
  <si>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</si>
  <si>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</si>
  <si>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</si>
  <si>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</si>
  <si>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</si>
  <si>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</si>
  <si>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</si>
  <si>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</si>
  <si>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</si>
  <si>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</si>
  <si>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</si>
  <si>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</si>
  <si>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</si>
  <si>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</si>
  <si>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</si>
  <si>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</si>
  <si>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</si>
  <si>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</si>
  <si>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</si>
  <si>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</si>
  <si>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</si>
  <si>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</si>
  <si>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</si>
  <si>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</si>
  <si>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</si>
  <si>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</si>
  <si>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</si>
  <si>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</si>
  <si>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</si>
  <si>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</si>
  <si>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</si>
  <si>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</si>
  <si>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</si>
  <si>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</si>
  <si>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</si>
  <si>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</si>
  <si>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</si>
  <si>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</si>
  <si>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</si>
  <si>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</si>
  <si>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</si>
  <si>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</si>
  <si>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</si>
  <si>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</si>
  <si>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</si>
  <si>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</si>
  <si>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</si>
  <si>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</si>
  <si>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</si>
  <si>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</si>
  <si>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</si>
  <si>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</si>
  <si>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</si>
  <si>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</si>
  <si>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</si>
  <si>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</si>
  <si>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</si>
  <si>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</si>
  <si>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</si>
  <si>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</si>
  <si>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</si>
  <si>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</si>
  <si>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</si>
  <si>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</si>
  <si>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</si>
  <si>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</si>
  <si>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</si>
  <si>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</si>
  <si>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</si>
  <si>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</si>
  <si>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</si>
  <si>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</si>
  <si>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</si>
  <si>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</si>
  <si>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</si>
  <si>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</si>
  <si>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</si>
  <si>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</si>
  <si>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</si>
  <si>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</si>
  <si>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</si>
  <si>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</si>
  <si>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</si>
  <si>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</si>
  <si>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</si>
  <si>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</si>
  <si>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</si>
  <si>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</si>
  <si>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</si>
  <si>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</si>
  <si>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</si>
  <si>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</si>
  <si>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</si>
  <si>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</si>
  <si>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</si>
  <si>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</si>
  <si>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</si>
  <si>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</si>
  <si>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</si>
  <si>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</si>
  <si>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</si>
  <si>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</si>
  <si>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</si>
  <si>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</si>
  <si>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</si>
  <si>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</si>
  <si>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</si>
  <si>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</si>
  <si>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</si>
  <si>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</si>
  <si>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</si>
  <si>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</si>
  <si>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</si>
  <si>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</si>
  <si>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</si>
  <si>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</si>
  <si>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</si>
  <si>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</si>
  <si>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</si>
  <si>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</si>
  <si>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</si>
  <si>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</si>
  <si>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</si>
  <si>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</si>
  <si>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</si>
  <si>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</si>
  <si>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</si>
  <si>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</si>
  <si>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</si>
  <si>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</si>
  <si>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</si>
  <si>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</si>
  <si>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</si>
  <si>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</si>
  <si>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</si>
  <si>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</si>
  <si>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</si>
  <si>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</si>
  <si>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</si>
  <si>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</si>
  <si>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</si>
  <si>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</si>
  <si>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</si>
  <si>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</si>
  <si>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</si>
  <si>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</si>
  <si>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</si>
  <si>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</si>
  <si>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</si>
  <si>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</si>
  <si>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</si>
  <si>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</si>
  <si>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</si>
  <si>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</si>
  <si>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</si>
  <si>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</si>
  <si>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</si>
  <si>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</si>
  <si>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</si>
  <si>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</si>
  <si>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</si>
  <si>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</si>
  <si>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</si>
  <si>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</si>
  <si>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</si>
  <si>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</si>
  <si>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</si>
  <si>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</si>
  <si>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</si>
  <si>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</si>
  <si>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</si>
  <si>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</si>
  <si>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</si>
  <si>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</si>
  <si>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</si>
  <si>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</si>
  <si>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</si>
  <si>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</si>
  <si>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</si>
  <si>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</si>
  <si>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</si>
  <si>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</si>
  <si>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</si>
  <si>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</si>
  <si>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</si>
  <si>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</si>
  <si>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</si>
  <si>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</si>
  <si>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</si>
  <si>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</si>
  <si>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</si>
  <si>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</si>
  <si>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</si>
  <si>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</si>
  <si>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</si>
  <si>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</si>
  <si>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</si>
  <si>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</si>
  <si>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</si>
  <si>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</si>
  <si>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</si>
  <si>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</si>
  <si>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</si>
  <si>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</si>
  <si>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</si>
  <si>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</si>
  <si>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</si>
  <si>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</si>
  <si>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</si>
  <si>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</si>
  <si>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</si>
  <si>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</si>
  <si>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</si>
  <si>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</si>
  <si>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</si>
  <si>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</si>
  <si>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</si>
  <si>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</si>
  <si>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</si>
  <si>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</si>
  <si>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</si>
  <si>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</si>
  <si>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</si>
  <si>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</si>
  <si>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</si>
  <si>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</si>
  <si>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</si>
  <si>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</si>
  <si>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</si>
  <si>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</si>
  <si>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</si>
  <si>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</si>
  <si>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</si>
  <si>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</si>
  <si>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</si>
  <si>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</si>
  <si>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</si>
  <si>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</si>
  <si>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</si>
  <si>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</si>
  <si>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</si>
  <si>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</si>
  <si>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</si>
  <si>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</si>
  <si>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</si>
  <si>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</si>
  <si>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</si>
  <si>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</si>
  <si>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</si>
  <si>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</si>
  <si>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</si>
  <si>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</si>
  <si>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</si>
  <si>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</si>
  <si>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</si>
  <si>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</si>
  <si>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</si>
  <si>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</si>
  <si>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</si>
  <si>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</si>
  <si>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</si>
  <si>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</si>
  <si>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</si>
  <si>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</si>
  <si>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</si>
  <si>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</si>
  <si>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</si>
  <si>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</si>
  <si>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</si>
  <si>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</si>
  <si>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</si>
  <si>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</si>
  <si>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</si>
  <si>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</si>
  <si>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</si>
  <si>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</si>
  <si>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</si>
  <si>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</si>
  <si>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</si>
  <si>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</si>
  <si>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</si>
  <si>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</si>
  <si>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</si>
  <si>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</si>
  <si>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</si>
  <si>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</si>
  <si>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</si>
  <si>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</si>
  <si>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</si>
  <si>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</si>
  <si>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</si>
  <si>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</si>
  <si>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</si>
  <si>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</si>
  <si>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</si>
  <si>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</si>
  <si>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</si>
  <si>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</si>
  <si>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</si>
  <si>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</si>
  <si>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</si>
  <si>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</si>
  <si>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</si>
  <si>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</si>
  <si>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</si>
  <si>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</si>
  <si>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</si>
  <si>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</si>
  <si>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</si>
  <si>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</si>
  <si>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</si>
  <si>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</si>
  <si>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</si>
  <si>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</si>
  <si>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</si>
  <si>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</si>
  <si>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</si>
  <si>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</si>
  <si>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</si>
  <si>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</si>
  <si>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</si>
  <si>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</si>
  <si>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</si>
  <si>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</si>
  <si>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</si>
  <si>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</si>
  <si>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</si>
  <si>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</si>
  <si>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</si>
  <si>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</si>
  <si>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</si>
  <si>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</si>
  <si>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</si>
  <si>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</si>
  <si>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</si>
  <si>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</si>
  <si>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</si>
  <si>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</si>
  <si>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</si>
  <si>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</si>
  <si>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</si>
  <si>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</si>
  <si>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</si>
  <si>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</si>
  <si>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</si>
  <si>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</si>
  <si>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</si>
  <si>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</si>
  <si>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</si>
  <si>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</si>
  <si>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</si>
  <si>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</si>
  <si>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</si>
  <si>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</si>
  <si>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</si>
  <si>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</si>
  <si>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</si>
  <si>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</si>
  <si>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</si>
  <si>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</si>
  <si>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</si>
  <si>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</si>
  <si>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</si>
  <si>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</si>
  <si>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</si>
  <si>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</si>
  <si>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</si>
  <si>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</si>
  <si>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</si>
  <si>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</si>
  <si>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</si>
  <si>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</si>
  <si>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</si>
  <si>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</si>
  <si>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</si>
  <si>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</si>
  <si>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</si>
  <si>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</si>
  <si>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</si>
  <si>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</si>
  <si>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</si>
  <si>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</si>
  <si>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</si>
  <si>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</si>
  <si>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</si>
  <si>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</si>
  <si>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</si>
  <si>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</si>
  <si>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</si>
  <si>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</si>
  <si>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</si>
  <si>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</si>
  <si>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</si>
  <si>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</si>
  <si>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</si>
  <si>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</si>
  <si>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</si>
  <si>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</si>
  <si>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</si>
  <si>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</si>
  <si>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</si>
  <si>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</si>
  <si>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</si>
  <si>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</si>
  <si>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</si>
  <si>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</si>
  <si>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</si>
  <si>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</si>
  <si>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</si>
  <si>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</si>
  <si>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</si>
  <si>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</si>
  <si>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</si>
  <si>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</si>
  <si>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</si>
  <si>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</si>
  <si>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</si>
  <si>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</si>
  <si>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</si>
  <si>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</si>
  <si>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</si>
  <si>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</si>
  <si>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</si>
  <si>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</si>
  <si>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</si>
  <si>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</si>
  <si>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</si>
  <si>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</si>
  <si>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</si>
  <si>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</si>
  <si>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</si>
  <si>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</si>
  <si>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</si>
  <si>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</si>
  <si>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</si>
  <si>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</si>
  <si>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</si>
  <si>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</si>
  <si>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</si>
  <si>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</si>
  <si>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</si>
  <si>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</si>
  <si>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</si>
  <si>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</si>
  <si>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</si>
  <si>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</si>
  <si>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</si>
  <si>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</si>
  <si>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</si>
  <si>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</si>
  <si>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</si>
  <si>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</si>
  <si>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</si>
  <si>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</si>
  <si>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</si>
  <si>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</si>
  <si>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</si>
  <si>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</si>
  <si>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</si>
  <si>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</si>
  <si>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</si>
  <si>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</si>
  <si>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</si>
  <si>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</si>
  <si>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</si>
  <si>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</si>
  <si>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</si>
  <si>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</si>
  <si>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</si>
  <si>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</si>
  <si>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</si>
  <si>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</si>
  <si>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</si>
  <si>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</si>
  <si>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</si>
  <si>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</si>
  <si>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</si>
  <si>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</si>
  <si>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</si>
  <si>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</si>
  <si>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</si>
  <si>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</si>
  <si>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</si>
  <si>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</si>
  <si>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</si>
  <si>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</si>
  <si>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</si>
  <si>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</si>
  <si>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</si>
  <si>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</si>
  <si>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</si>
  <si>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</si>
  <si>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</si>
  <si>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</si>
  <si>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</si>
  <si>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</si>
  <si>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</si>
  <si>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</si>
  <si>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</si>
  <si>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</si>
  <si>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</si>
  <si>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</si>
  <si>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</si>
  <si>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</si>
  <si>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</si>
  <si>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</si>
  <si>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</si>
  <si>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</si>
  <si>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</si>
  <si>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</si>
  <si>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</si>
  <si>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</si>
  <si>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</si>
  <si>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</si>
  <si>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</si>
  <si>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</si>
  <si>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</si>
  <si>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</si>
  <si>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</si>
  <si>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</si>
  <si>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</si>
  <si>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</si>
  <si>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</si>
  <si>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</si>
  <si>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</si>
  <si>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</si>
  <si>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</si>
  <si>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</si>
  <si>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</si>
  <si>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</si>
  <si>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</si>
  <si>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</si>
  <si>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</si>
  <si>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</si>
  <si>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</si>
  <si>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</si>
  <si>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</si>
  <si>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</si>
  <si>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</si>
  <si>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</si>
  <si>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</si>
  <si>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</si>
  <si>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</si>
  <si>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</si>
  <si>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</si>
  <si>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</si>
  <si>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</si>
  <si>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</si>
  <si>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</si>
  <si>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</si>
  <si>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</si>
  <si>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</si>
  <si>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</si>
  <si>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</si>
  <si>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</si>
  <si>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</si>
  <si>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</si>
  <si>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</si>
  <si>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</si>
  <si>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</si>
  <si>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</si>
  <si>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</si>
  <si>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</si>
  <si>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</si>
  <si>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</si>
  <si>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</si>
  <si>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</si>
  <si>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</si>
  <si>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</si>
  <si>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</si>
  <si>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</si>
  <si>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</si>
  <si>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</si>
  <si>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</si>
  <si>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</si>
  <si>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</si>
  <si>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</si>
  <si>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</si>
  <si>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</si>
  <si>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</si>
  <si>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</si>
  <si>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</si>
  <si>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</si>
  <si>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</si>
  <si>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</si>
  <si>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</si>
  <si>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</si>
  <si>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</si>
  <si>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</si>
  <si>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</si>
  <si>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</si>
  <si>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</si>
  <si>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</si>
  <si>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</si>
  <si>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</si>
  <si>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</si>
  <si>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</si>
  <si>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</si>
  <si>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</si>
  <si>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</si>
  <si>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</si>
  <si>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</si>
  <si>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</si>
  <si>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</si>
  <si>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</si>
  <si>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</si>
  <si>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</si>
  <si>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</si>
  <si>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</si>
  <si>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</si>
  <si>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</si>
  <si>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</si>
  <si>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</si>
  <si>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</si>
  <si>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</si>
  <si>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</si>
  <si>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</si>
  <si>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</si>
  <si>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</si>
  <si>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</si>
  <si>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</si>
  <si>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</si>
  <si>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</si>
  <si>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</si>
  <si>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</si>
  <si>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</si>
  <si>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</si>
  <si>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</si>
  <si>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</si>
  <si>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</si>
  <si>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</si>
  <si>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</si>
  <si>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</si>
  <si>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</si>
  <si>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</si>
  <si>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</si>
  <si>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</si>
  <si>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</si>
  <si>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</si>
  <si>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</si>
  <si>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</si>
  <si>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</si>
  <si>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</si>
  <si>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</si>
  <si>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</si>
  <si>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</si>
  <si>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</si>
  <si>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</si>
  <si>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</si>
  <si>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</si>
  <si>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</si>
  <si>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</si>
  <si>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</si>
  <si>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</si>
  <si>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</si>
  <si>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</si>
  <si>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</si>
  <si>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</si>
  <si>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</si>
  <si>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</si>
  <si>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</si>
  <si>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</si>
  <si>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</si>
  <si>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</si>
  <si>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</si>
  <si>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</si>
  <si>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</si>
  <si>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</si>
  <si>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</si>
  <si>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</si>
  <si>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</si>
  <si>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</si>
  <si>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</si>
  <si>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</si>
  <si>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</si>
  <si>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</si>
  <si>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</si>
  <si>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</si>
  <si>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</si>
  <si>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</si>
  <si>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</si>
  <si>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</si>
  <si>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</si>
  <si>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</si>
  <si>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</si>
  <si>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</si>
  <si>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</si>
  <si>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</si>
  <si>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</si>
  <si>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</si>
  <si>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</si>
  <si>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</si>
  <si>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</si>
  <si>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</si>
  <si>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</si>
  <si>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</si>
  <si>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</si>
  <si>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</si>
  <si>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</si>
  <si>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</si>
  <si>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</si>
  <si>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</si>
  <si>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</si>
  <si>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</si>
  <si>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</si>
  <si>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</si>
  <si>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</si>
  <si>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</si>
  <si>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</si>
  <si>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</si>
  <si>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</si>
  <si>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</si>
  <si>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</si>
  <si>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</si>
  <si>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</si>
  <si>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</si>
  <si>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</si>
  <si>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</si>
  <si>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</si>
  <si>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</si>
  <si>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</si>
  <si>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</si>
  <si>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</si>
  <si>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</si>
  <si>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</si>
  <si>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</si>
  <si>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</si>
  <si>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</si>
  <si>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</si>
  <si>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</si>
  <si>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</si>
  <si>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</si>
  <si>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</si>
  <si>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</si>
  <si>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</si>
  <si>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</si>
  <si>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</si>
  <si>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</si>
  <si>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</si>
  <si>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</si>
  <si>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</si>
  <si>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</si>
  <si>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</si>
  <si>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</si>
  <si>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</si>
  <si>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</si>
  <si>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</si>
  <si>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</si>
  <si>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</si>
  <si>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</si>
  <si>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</si>
  <si>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</si>
  <si>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</si>
  <si>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</si>
  <si>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</si>
  <si>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</si>
  <si>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</si>
  <si>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</si>
  <si>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</si>
  <si>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</si>
  <si>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</si>
  <si>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</si>
  <si>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</si>
  <si>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</si>
  <si>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</si>
  <si>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</si>
  <si>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</si>
  <si>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</si>
  <si>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</si>
  <si>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</si>
  <si>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</si>
  <si>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</si>
  <si>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</si>
  <si>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</si>
  <si>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</si>
  <si>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</si>
  <si>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</si>
  <si>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</si>
  <si>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</si>
  <si>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</si>
  <si>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</si>
  <si>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</si>
  <si>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</si>
  <si>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</si>
  <si>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</si>
  <si>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</si>
  <si>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</si>
  <si>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</si>
  <si>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</si>
  <si>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</si>
  <si>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</si>
  <si>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</si>
  <si>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</si>
  <si>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</si>
  <si>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</si>
  <si>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</si>
  <si>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</si>
  <si>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</si>
  <si>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</si>
  <si>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</si>
  <si>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</si>
  <si>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</si>
  <si>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</si>
  <si>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</si>
  <si>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</si>
  <si>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</si>
  <si>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</si>
  <si>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</si>
  <si>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</si>
  <si>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</si>
  <si>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</si>
  <si>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</si>
  <si>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</si>
  <si>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</si>
  <si>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</si>
  <si>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</si>
  <si>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</si>
  <si>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</si>
  <si>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</si>
  <si>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</si>
  <si>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</si>
  <si>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</si>
  <si>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</si>
  <si>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</si>
  <si>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</si>
  <si>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</si>
  <si>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</si>
  <si>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</si>
  <si>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</si>
  <si>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</si>
  <si>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</si>
  <si>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</si>
  <si>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</si>
  <si>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</si>
  <si>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</si>
  <si>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</si>
  <si>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</si>
  <si>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</si>
  <si>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</si>
  <si>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</si>
  <si>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</si>
  <si>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</si>
  <si>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</si>
  <si>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</si>
  <si>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</si>
  <si>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</si>
  <si>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</si>
  <si>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</si>
  <si>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</si>
  <si>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</si>
  <si>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</si>
  <si>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</si>
  <si>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</si>
  <si>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</si>
  <si>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</si>
  <si>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</si>
  <si>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</si>
  <si>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</si>
  <si>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</si>
  <si>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</si>
  <si>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</si>
  <si>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</si>
  <si>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</si>
  <si>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</si>
  <si>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</si>
  <si>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</si>
  <si>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</si>
  <si>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</si>
  <si>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</si>
  <si>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</si>
  <si>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</si>
  <si>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</si>
  <si>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</si>
  <si>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</si>
  <si>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</si>
  <si>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</si>
  <si>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</si>
  <si>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</si>
  <si>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</si>
  <si>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</si>
  <si>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</si>
  <si>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</si>
  <si>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</si>
  <si>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</si>
  <si>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</si>
  <si>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</si>
  <si>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</si>
  <si>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</si>
  <si>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</si>
  <si>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</si>
  <si>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</si>
  <si>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</si>
  <si>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</si>
  <si>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</si>
  <si>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</si>
  <si>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</si>
  <si>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</si>
  <si>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</si>
  <si>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</si>
  <si>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</si>
  <si>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</si>
  <si>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</si>
  <si>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</si>
  <si>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</si>
  <si>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</si>
  <si>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</si>
  <si>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</si>
  <si>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</si>
  <si>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</si>
  <si>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</si>
  <si>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</si>
  <si>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</si>
  <si>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</si>
  <si>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</si>
  <si>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</si>
  <si>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</si>
  <si>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</si>
  <si>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</si>
  <si>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</si>
  <si>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</si>
  <si>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</si>
  <si>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</si>
  <si>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</si>
  <si>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</si>
  <si>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</si>
  <si>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</si>
  <si>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</si>
  <si>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</si>
  <si>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</si>
  <si>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</si>
  <si>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</si>
  <si>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</si>
  <si>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</si>
  <si>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</si>
  <si>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</si>
  <si>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</si>
  <si>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</si>
  <si>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</si>
  <si>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</si>
  <si>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</si>
  <si>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</si>
  <si>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</si>
  <si>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</si>
  <si>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</si>
  <si>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</si>
  <si>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</si>
  <si>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</si>
  <si>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</si>
  <si>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</si>
  <si>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</si>
  <si>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</si>
  <si>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</si>
  <si>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</si>
  <si>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</si>
  <si>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</si>
  <si>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</si>
  <si>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</si>
  <si>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</si>
  <si>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</si>
  <si>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</si>
  <si>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</si>
  <si>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</si>
  <si>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</si>
  <si>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</si>
  <si>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</si>
  <si>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</si>
  <si>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</si>
  <si>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</si>
  <si>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</si>
  <si>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</si>
  <si>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</si>
  <si>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</si>
  <si>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</si>
  <si>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</si>
  <si>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</si>
  <si>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</si>
  <si>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</si>
  <si>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</si>
  <si>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</si>
  <si>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</si>
  <si>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</si>
  <si>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</si>
  <si>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</si>
  <si>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</si>
  <si>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</si>
  <si>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</si>
  <si>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</si>
  <si>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</si>
  <si>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</si>
  <si>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</si>
  <si>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</si>
  <si>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</si>
  <si>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</si>
  <si>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</si>
  <si>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</si>
  <si>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</si>
  <si>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</si>
  <si>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</si>
  <si>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</si>
  <si>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</si>
  <si>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</si>
  <si>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</si>
  <si>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</si>
  <si>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</si>
  <si>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</si>
  <si>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</si>
  <si>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</si>
  <si>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</si>
  <si>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</si>
  <si>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</si>
  <si>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</si>
  <si>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</si>
  <si>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</si>
  <si>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</si>
  <si>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</si>
  <si>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</si>
  <si>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</si>
  <si>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</si>
  <si>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</si>
  <si>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</si>
  <si>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</si>
  <si>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</si>
  <si>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</si>
  <si>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</si>
  <si>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</si>
  <si>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</si>
  <si>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</si>
  <si>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</si>
  <si>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</si>
  <si>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</si>
  <si>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</si>
  <si>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</si>
  <si>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</si>
  <si>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</si>
  <si>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</si>
  <si>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</si>
  <si>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</si>
  <si>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</si>
  <si>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</si>
  <si>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</si>
  <si>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</si>
  <si>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</si>
  <si>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</si>
  <si>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</si>
  <si>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</si>
  <si>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</si>
  <si>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</si>
  <si>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</si>
  <si>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</si>
  <si>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</si>
  <si>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</si>
  <si>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</si>
  <si>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</si>
  <si>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</si>
  <si>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</si>
  <si>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</si>
  <si>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</si>
  <si>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</si>
  <si>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</si>
  <si>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</si>
  <si>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</si>
  <si>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</si>
  <si>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</si>
  <si>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</si>
  <si>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</si>
  <si>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</si>
  <si>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</si>
  <si>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</si>
  <si>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</si>
  <si>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</si>
  <si>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</si>
  <si>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</si>
  <si>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</si>
  <si>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</si>
  <si>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</si>
  <si>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</si>
  <si>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</si>
  <si>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</si>
  <si>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</si>
  <si>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</si>
  <si>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</si>
  <si>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</si>
  <si>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</si>
  <si>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</si>
  <si>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</si>
  <si>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</si>
  <si>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</si>
  <si>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</si>
  <si>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</si>
  <si>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</si>
  <si>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</si>
  <si>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</si>
  <si>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</si>
  <si>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</si>
  <si>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</si>
  <si>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</si>
  <si>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</si>
  <si>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</si>
  <si>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</si>
  <si>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</si>
  <si>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</si>
  <si>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</si>
  <si>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</si>
  <si>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</si>
  <si>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</si>
  <si>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</si>
  <si>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</si>
  <si>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</si>
  <si>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</si>
  <si>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</si>
  <si>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</si>
  <si>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</si>
  <si>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</si>
  <si>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</si>
  <si>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</si>
  <si>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</si>
  <si>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</si>
  <si>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</si>
  <si>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</si>
  <si>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</si>
  <si>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</si>
  <si>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</si>
  <si>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</si>
  <si>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</si>
  <si>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</si>
  <si>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</si>
  <si>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</si>
  <si>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</si>
  <si>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</si>
  <si>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</si>
  <si>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</si>
  <si>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</si>
  <si>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</si>
  <si>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</si>
  <si>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</si>
  <si>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</si>
  <si>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</si>
  <si>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</si>
  <si>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</si>
  <si>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</si>
  <si>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</si>
  <si>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</si>
  <si>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</si>
  <si>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</si>
  <si>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</si>
  <si>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</si>
  <si>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</si>
  <si>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</si>
  <si>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</si>
  <si>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</si>
  <si>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</si>
  <si>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</si>
  <si>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</si>
  <si>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</si>
  <si>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</si>
  <si>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</si>
  <si>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</si>
  <si>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</si>
  <si>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</si>
  <si>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</si>
  <si>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</si>
  <si>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</si>
  <si>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</si>
  <si>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</si>
  <si>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</si>
  <si>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</si>
  <si>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</si>
  <si>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</si>
  <si>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</si>
  <si>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</si>
  <si>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</si>
  <si>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</si>
  <si>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</si>
  <si>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</si>
  <si>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</si>
  <si>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</si>
  <si>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</si>
  <si>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</si>
  <si>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</si>
  <si>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</si>
  <si>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</si>
  <si>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</si>
  <si>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</si>
  <si>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</si>
  <si>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</si>
  <si>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</si>
  <si>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</si>
  <si>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</si>
  <si>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</si>
  <si>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</si>
  <si>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</si>
  <si>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</si>
  <si>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</si>
  <si>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</si>
  <si>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</si>
  <si>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</si>
  <si>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</si>
  <si>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</si>
  <si>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</si>
  <si>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</si>
  <si>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</si>
  <si>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</si>
  <si>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</si>
  <si>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</si>
  <si>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</si>
  <si>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</si>
  <si>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</si>
  <si>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</si>
  <si>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</si>
  <si>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</si>
  <si>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</si>
  <si>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</si>
  <si>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</si>
  <si>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</si>
  <si>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</si>
  <si>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</si>
  <si>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</si>
  <si>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</si>
  <si>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</si>
  <si>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</si>
  <si>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</si>
  <si>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</si>
  <si>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</si>
  <si>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</si>
  <si>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</si>
  <si>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</si>
  <si>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</si>
  <si>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</si>
  <si>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</si>
  <si>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</si>
  <si>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</si>
  <si>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</si>
  <si>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</si>
  <si>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</si>
  <si>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</si>
  <si>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</si>
  <si>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</si>
  <si>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</si>
  <si>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</si>
  <si>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</si>
  <si>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</si>
  <si>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</si>
  <si>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</si>
  <si>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</si>
  <si>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</si>
  <si>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</si>
  <si>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</si>
  <si>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</si>
  <si>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</si>
  <si>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</si>
  <si>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</si>
  <si>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</si>
  <si>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</si>
  <si>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</si>
  <si>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</si>
  <si>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</si>
  <si>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</si>
  <si>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</si>
  <si>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</si>
  <si>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</si>
  <si>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</si>
  <si>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</si>
  <si>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</si>
  <si>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</si>
  <si>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</si>
  <si>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</si>
  <si>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</si>
  <si>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</si>
  <si>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</si>
  <si>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</si>
  <si>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</si>
  <si>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</si>
  <si>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</si>
  <si>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</si>
  <si>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</si>
  <si>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</si>
  <si>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</si>
  <si>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</si>
  <si>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</si>
  <si>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</si>
  <si>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</si>
  <si>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</si>
  <si>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</si>
  <si>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</si>
  <si>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</si>
  <si>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</si>
  <si>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</si>
  <si>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</si>
  <si>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</si>
  <si>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</si>
  <si>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</si>
  <si>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</si>
  <si>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</si>
  <si>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</si>
  <si>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</si>
  <si>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</si>
  <si>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</si>
  <si>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</si>
  <si>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</si>
  <si>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</si>
  <si>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</si>
  <si>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</si>
  <si>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</si>
  <si>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</si>
  <si>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</si>
  <si>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</si>
  <si>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</si>
  <si>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</si>
  <si>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</si>
  <si>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</si>
  <si>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</si>
  <si>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</si>
  <si>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</si>
  <si>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</si>
  <si>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</si>
  <si>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</si>
  <si>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</si>
  <si>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</si>
  <si>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</si>
  <si>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</si>
  <si>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</si>
  <si>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</si>
  <si>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</si>
  <si>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</si>
  <si>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</si>
  <si>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</si>
  <si>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</si>
  <si>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</si>
  <si>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</si>
  <si>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</si>
  <si>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</si>
  <si>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</si>
  <si>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</si>
  <si>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</si>
  <si>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</si>
  <si>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</si>
  <si>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</si>
  <si>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</si>
  <si>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</si>
  <si>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</si>
  <si>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</si>
  <si>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</si>
  <si>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</si>
  <si>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</si>
  <si>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</si>
  <si>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</si>
  <si>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</si>
  <si>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</si>
  <si>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</si>
  <si>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</si>
  <si>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</si>
  <si>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</si>
  <si>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</si>
  <si>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</si>
  <si>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</si>
  <si>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</si>
  <si>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</si>
  <si>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</si>
  <si>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</si>
  <si>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</si>
  <si>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</si>
  <si>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</si>
  <si>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</si>
  <si>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</si>
  <si>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</si>
  <si>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</si>
  <si>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</si>
  <si>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</si>
  <si>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</si>
  <si>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</si>
  <si>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</si>
  <si>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</si>
  <si>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</si>
  <si>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</si>
  <si>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</si>
  <si>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</si>
  <si>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</si>
  <si>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</si>
  <si>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</si>
  <si>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</si>
  <si>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</si>
  <si>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</si>
  <si>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</si>
  <si>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</si>
  <si>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</si>
  <si>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</si>
  <si>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</si>
  <si>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</si>
  <si>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</si>
  <si>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</si>
  <si>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</si>
  <si>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</si>
  <si>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</si>
  <si>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</si>
  <si>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</si>
  <si>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</si>
  <si>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</si>
  <si>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</si>
  <si>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</si>
  <si>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</si>
  <si>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</si>
  <si>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</si>
  <si>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</si>
  <si>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</si>
  <si>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</si>
  <si>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</si>
  <si>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</si>
  <si>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</si>
  <si>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</si>
  <si>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</si>
  <si>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</si>
  <si>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</si>
  <si>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</si>
  <si>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</si>
  <si>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</si>
  <si>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</si>
  <si>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</si>
  <si>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</si>
  <si>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</si>
  <si>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</si>
  <si>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</si>
  <si>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</si>
  <si>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</si>
  <si>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</si>
  <si>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</si>
  <si>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</si>
  <si>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</si>
  <si>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</si>
  <si>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</si>
  <si>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</si>
  <si>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</si>
  <si>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</si>
  <si>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</si>
  <si>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</si>
  <si>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</si>
  <si>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</si>
  <si>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</si>
  <si>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</si>
  <si>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</si>
  <si>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</si>
  <si>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</si>
  <si>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</si>
  <si>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</si>
  <si>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</si>
  <si>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</si>
  <si>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</si>
  <si>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</si>
  <si>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</si>
  <si>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</si>
  <si>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</si>
  <si>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</si>
  <si>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</si>
  <si>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</si>
  <si>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</si>
  <si>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</si>
  <si>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</si>
  <si>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</si>
  <si>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</si>
  <si>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</si>
  <si>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</si>
  <si>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</si>
  <si>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</si>
  <si>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</si>
  <si>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</si>
  <si>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</si>
  <si>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</si>
  <si>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</si>
  <si>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</si>
  <si>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</si>
  <si>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</si>
  <si>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</si>
  <si>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</si>
  <si>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</si>
  <si>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</si>
  <si>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</si>
  <si>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</si>
  <si>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</si>
  <si>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</si>
  <si>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</si>
  <si>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</si>
  <si>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</si>
  <si>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</si>
  <si>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</si>
  <si>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</si>
  <si>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</si>
  <si>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</si>
  <si>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</si>
  <si>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</si>
  <si>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</si>
  <si>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</si>
  <si>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</si>
  <si>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</si>
  <si>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</si>
  <si>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</si>
  <si>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</si>
  <si>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</si>
  <si>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</si>
  <si>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</si>
  <si>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</si>
  <si>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</si>
  <si>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</si>
  <si>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</si>
  <si>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</si>
  <si>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</si>
  <si>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</si>
  <si>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</si>
  <si>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</si>
  <si>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</si>
  <si>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</si>
  <si>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</si>
  <si>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</si>
  <si>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</si>
  <si>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</si>
  <si>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</si>
  <si>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</si>
  <si>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</si>
  <si>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</si>
  <si>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</si>
  <si>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</si>
  <si>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</si>
  <si>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</si>
  <si>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</si>
  <si>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</si>
  <si>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</si>
  <si>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</si>
  <si>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</si>
  <si>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</si>
  <si>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</si>
  <si>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</si>
  <si>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</si>
  <si>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</si>
  <si>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</si>
  <si>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</si>
  <si>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</si>
  <si>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</si>
  <si>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</si>
  <si>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</si>
  <si>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</si>
  <si>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</si>
  <si>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</si>
  <si>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</si>
  <si>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</si>
  <si>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</si>
  <si>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</si>
  <si>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</si>
  <si>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</si>
  <si>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</si>
  <si>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</si>
  <si>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</si>
  <si>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</si>
  <si>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</si>
  <si>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</si>
  <si>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</si>
  <si>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</si>
  <si>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</si>
  <si>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</si>
  <si>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</si>
  <si>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</si>
  <si>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</si>
  <si>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</si>
  <si>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</si>
  <si>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</si>
  <si>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</si>
  <si>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</si>
  <si>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</si>
  <si>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</si>
  <si>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</si>
  <si>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</si>
  <si>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</si>
  <si>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</si>
  <si>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</si>
  <si>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</si>
  <si>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</si>
  <si>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</si>
  <si>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</si>
  <si>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</si>
  <si>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</si>
  <si>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</si>
  <si>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</si>
  <si>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</si>
  <si>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</si>
  <si>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</si>
  <si>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</si>
  <si>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</si>
  <si>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</si>
  <si>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</si>
  <si>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</si>
  <si>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</si>
  <si>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</si>
  <si>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</si>
  <si>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</si>
  <si>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</si>
  <si>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</si>
  <si>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</si>
  <si>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</si>
  <si>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</si>
  <si>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</si>
  <si>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</si>
  <si>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</si>
  <si>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</si>
  <si>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</si>
  <si>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</si>
  <si>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</si>
  <si>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</si>
  <si>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</si>
  <si>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</si>
  <si>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</si>
  <si>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</si>
  <si>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</si>
  <si>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</si>
  <si>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</si>
  <si>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</si>
  <si>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</si>
  <si>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</si>
  <si>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</si>
  <si>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</si>
  <si>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</si>
  <si>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</si>
  <si>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</si>
  <si>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</si>
  <si>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</si>
  <si>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</si>
  <si>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</si>
  <si>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</si>
  <si>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</si>
  <si>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</si>
  <si>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</si>
  <si>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</si>
  <si>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</si>
  <si>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</si>
  <si>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</si>
  <si>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</si>
  <si>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</si>
  <si>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</si>
  <si>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</si>
  <si>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</si>
  <si>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</si>
  <si>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</si>
  <si>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</si>
  <si>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</si>
  <si>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</si>
  <si>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</si>
  <si>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</si>
  <si>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</si>
  <si>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</si>
  <si>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</si>
  <si>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</si>
  <si>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</si>
  <si>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</si>
  <si>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</si>
  <si>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</si>
  <si>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</si>
  <si>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</si>
  <si>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</si>
  <si>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</si>
  <si>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</si>
  <si>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</si>
  <si>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</si>
  <si>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</si>
  <si>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</si>
  <si>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</si>
  <si>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</si>
  <si>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</si>
  <si>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</si>
  <si>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</si>
  <si>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</si>
  <si>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</si>
  <si>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</si>
  <si>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</si>
  <si>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</si>
  <si>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</si>
  <si>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</si>
  <si>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</si>
  <si>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</si>
  <si>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</si>
  <si>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</si>
  <si>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</si>
  <si>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</si>
  <si>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</si>
  <si>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</si>
  <si>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</si>
  <si>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</si>
  <si>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</si>
  <si>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</si>
  <si>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</si>
  <si>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</si>
  <si>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</si>
  <si>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</si>
  <si>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</si>
  <si>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</si>
  <si>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</si>
  <si>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</si>
  <si>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</si>
  <si>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</si>
  <si>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</si>
  <si>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</si>
  <si>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</si>
  <si>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</si>
  <si>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</si>
  <si>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</si>
  <si>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</si>
  <si>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</si>
  <si>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</si>
  <si>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</si>
  <si>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</si>
  <si>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</si>
  <si>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</si>
  <si>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</si>
  <si>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</si>
  <si>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</si>
  <si>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</si>
  <si>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</si>
  <si>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</si>
  <si>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</si>
  <si>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</si>
  <si>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</si>
  <si>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</si>
  <si>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</si>
  <si>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</si>
  <si>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</si>
  <si>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</si>
  <si>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</si>
  <si>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</si>
  <si>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</si>
  <si>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</si>
  <si>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</si>
  <si>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</si>
  <si>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</si>
  <si>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</si>
  <si>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</si>
  <si>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</si>
  <si>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</si>
  <si>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</si>
  <si>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</si>
  <si>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</si>
  <si>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</si>
  <si>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</si>
  <si>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</si>
  <si>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</si>
  <si>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</si>
  <si>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</si>
  <si>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</si>
  <si>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</si>
  <si>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</si>
  <si>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</si>
  <si>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</si>
  <si>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</si>
  <si>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</si>
  <si>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</si>
  <si>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</si>
  <si>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</si>
  <si>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</si>
  <si>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</si>
  <si>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</si>
  <si>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</si>
  <si>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</si>
  <si>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</si>
  <si>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</si>
  <si>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</si>
  <si>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</si>
  <si>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</si>
  <si>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</si>
  <si>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</si>
  <si>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</si>
  <si>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</si>
  <si>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</si>
  <si>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</si>
  <si>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</si>
  <si>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</si>
  <si>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</si>
  <si>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</si>
  <si>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</si>
  <si>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</si>
  <si>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</si>
  <si>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</si>
  <si>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</si>
  <si>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</si>
  <si>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</si>
  <si>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</si>
  <si>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</si>
  <si>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</si>
  <si>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</si>
  <si>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</si>
  <si>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</si>
  <si>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</si>
  <si>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</si>
  <si>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</si>
  <si>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</si>
  <si>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</si>
  <si>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</si>
  <si>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</si>
  <si>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</si>
  <si>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</si>
  <si>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</si>
  <si>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</si>
  <si>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</si>
  <si>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</si>
  <si>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</si>
  <si>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</si>
  <si>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</si>
  <si>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</si>
  <si>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</si>
  <si>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</si>
  <si>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</si>
  <si>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</si>
  <si>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</si>
  <si>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</si>
  <si>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</si>
  <si>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</si>
  <si>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</si>
  <si>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</si>
  <si>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</si>
  <si>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</si>
  <si>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</si>
  <si>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</si>
  <si>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</si>
  <si>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</si>
  <si>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</si>
  <si>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</si>
  <si>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</si>
  <si>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</si>
  <si>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</si>
  <si>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</si>
  <si>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</si>
  <si>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</si>
  <si>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</si>
  <si>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</si>
  <si>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</si>
  <si>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</si>
  <si>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</si>
  <si>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</si>
  <si>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</si>
  <si>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</si>
  <si>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</si>
  <si>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</si>
  <si>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</si>
  <si>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</si>
  <si>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</si>
  <si>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</si>
  <si>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</si>
  <si>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</si>
  <si>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</si>
  <si>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</si>
  <si>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</si>
  <si>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</si>
  <si>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</si>
  <si>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</si>
  <si>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</si>
  <si>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</si>
  <si>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</si>
  <si>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</si>
  <si>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</si>
  <si>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</si>
  <si>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</si>
  <si>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</si>
  <si>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</si>
  <si>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</si>
  <si>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</si>
  <si>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</si>
  <si>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</si>
  <si>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</si>
  <si>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</si>
  <si>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</si>
  <si>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</si>
  <si>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</si>
  <si>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</si>
  <si>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</si>
  <si>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</si>
  <si>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</si>
  <si>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</si>
  <si>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</si>
  <si>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</si>
  <si>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</si>
  <si>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</si>
  <si>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</si>
  <si>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</si>
  <si>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</si>
  <si>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</si>
  <si>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</si>
  <si>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</si>
  <si>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</si>
  <si>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</si>
  <si>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</si>
  <si>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</si>
  <si>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</si>
  <si>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</si>
  <si>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</si>
  <si>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</si>
  <si>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</si>
  <si>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</si>
  <si>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</si>
  <si>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</si>
  <si>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</si>
  <si>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</si>
  <si>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</si>
  <si>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</si>
  <si>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</si>
  <si>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</si>
  <si>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</si>
  <si>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</si>
  <si>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</si>
  <si>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</si>
  <si>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</si>
  <si>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</si>
  <si>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</si>
  <si>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</si>
  <si>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</si>
  <si>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</si>
  <si>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</si>
  <si>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</si>
  <si>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</si>
  <si>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</si>
  <si>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</si>
  <si>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</si>
  <si>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</si>
  <si>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</si>
  <si>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</si>
  <si>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</si>
  <si>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</si>
  <si>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</si>
  <si>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</si>
  <si>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</si>
  <si>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</si>
  <si>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</si>
  <si>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</si>
  <si>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</si>
  <si>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</si>
  <si>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</si>
  <si>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</si>
  <si>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</si>
  <si>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</si>
  <si>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</si>
  <si>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</si>
  <si>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</si>
  <si>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</si>
  <si>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</si>
  <si>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</si>
  <si>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</si>
  <si>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</si>
  <si>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</si>
  <si>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</si>
  <si>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</si>
  <si>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</si>
  <si>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</si>
  <si>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</si>
  <si>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</si>
  <si>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</si>
  <si>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</si>
  <si>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</si>
  <si>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</si>
  <si>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</si>
  <si>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</si>
  <si>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</si>
  <si>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</si>
  <si>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</si>
  <si>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</si>
  <si>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</si>
  <si>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</si>
  <si>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</si>
  <si>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</si>
  <si>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</si>
  <si>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</si>
  <si>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</si>
  <si>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</si>
  <si>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</si>
  <si>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</si>
  <si>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</si>
  <si>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</si>
  <si>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</si>
  <si>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</si>
  <si>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</si>
  <si>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</si>
  <si>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</si>
  <si>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</si>
  <si>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</si>
  <si>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</si>
  <si>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</si>
  <si>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</si>
  <si>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</si>
  <si>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</si>
  <si>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</si>
  <si>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</si>
  <si>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</si>
  <si>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</si>
  <si>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</si>
  <si>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</si>
  <si>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</si>
  <si>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</si>
  <si>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</si>
  <si>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</si>
  <si>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</si>
  <si>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</si>
  <si>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</si>
  <si>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</si>
  <si>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</si>
  <si>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</si>
  <si>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</si>
  <si>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</si>
  <si>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</si>
  <si>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</si>
  <si>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</si>
  <si>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</si>
  <si>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</si>
  <si>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</si>
  <si>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</si>
  <si>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</si>
  <si>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</si>
  <si>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</si>
  <si>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</si>
  <si>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</si>
  <si>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</si>
  <si>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</si>
  <si>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</si>
  <si>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</si>
  <si>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</si>
  <si>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</si>
  <si>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</si>
  <si>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</si>
  <si>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</si>
  <si>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</si>
  <si>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</si>
  <si>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</si>
  <si>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</si>
  <si>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</si>
  <si>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</si>
  <si>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</si>
  <si>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</si>
  <si>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</si>
  <si>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</si>
  <si>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</si>
  <si>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</si>
  <si>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</si>
  <si>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</si>
  <si>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</si>
  <si>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</si>
  <si>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</si>
  <si>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</si>
  <si>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</si>
  <si>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</si>
  <si>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</si>
  <si>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</si>
  <si>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</si>
  <si>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</si>
  <si>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</si>
  <si>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</si>
  <si>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</si>
  <si>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</si>
  <si>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</si>
  <si>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</si>
  <si>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</si>
  <si>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</si>
  <si>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</si>
  <si>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</si>
  <si>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</si>
  <si>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</si>
  <si>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</si>
  <si>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</si>
  <si>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</si>
  <si>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</si>
  <si>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</si>
  <si>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</si>
  <si>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</si>
  <si>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</si>
  <si>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</si>
  <si>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</si>
  <si>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</si>
  <si>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</si>
  <si>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</si>
  <si>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</si>
  <si>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</si>
  <si>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</si>
  <si>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</si>
  <si>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</si>
  <si>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</si>
  <si>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</si>
  <si>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</si>
  <si>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</si>
  <si>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</si>
  <si>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</si>
  <si>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</si>
  <si>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</si>
  <si>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</si>
  <si>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</si>
  <si>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</si>
  <si>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</si>
  <si>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</si>
  <si>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</si>
  <si>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</si>
  <si>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</si>
  <si>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</si>
  <si>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</si>
  <si>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</si>
  <si>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</si>
  <si>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</si>
  <si>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</si>
  <si>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</si>
  <si>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</si>
  <si>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</si>
  <si>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</si>
  <si>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</si>
  <si>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</si>
  <si>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</si>
  <si>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</si>
  <si>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</si>
  <si>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</si>
  <si>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</si>
  <si>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</si>
  <si>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</si>
  <si>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</si>
  <si>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</si>
  <si>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</si>
  <si>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</si>
  <si>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</si>
  <si>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</si>
  <si>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</si>
  <si>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</si>
  <si>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</si>
  <si>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</si>
  <si>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</si>
  <si>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</si>
  <si>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</si>
  <si>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</si>
  <si>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</si>
  <si>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</si>
  <si>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</si>
  <si>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</si>
  <si>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</si>
  <si>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</si>
  <si>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</si>
  <si>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</si>
  <si>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</si>
  <si>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</si>
  <si>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</si>
  <si>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</si>
  <si>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</si>
  <si>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</si>
  <si>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</si>
  <si>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</si>
  <si>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</si>
  <si>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</si>
  <si>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</si>
  <si>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</si>
  <si>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</si>
  <si>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</si>
  <si>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</si>
  <si>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</si>
  <si>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</si>
  <si>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</si>
  <si>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</si>
  <si>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</si>
  <si>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</si>
  <si>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</si>
  <si>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</si>
  <si>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</si>
  <si>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</si>
  <si>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</si>
  <si>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</si>
  <si>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</si>
  <si>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</si>
  <si>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</si>
  <si>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</si>
  <si>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</si>
  <si>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</si>
  <si>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</si>
  <si>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</si>
  <si>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</si>
  <si>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</si>
  <si>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</si>
  <si>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</si>
  <si>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</si>
  <si>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</si>
  <si>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</si>
  <si>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</si>
  <si>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</si>
  <si>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</si>
  <si>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</si>
  <si>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</si>
  <si>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</si>
  <si>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</si>
  <si>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</si>
  <si>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</si>
  <si>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</si>
  <si>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</si>
  <si>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</si>
  <si>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</si>
  <si>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</si>
  <si>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</si>
  <si>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</si>
  <si>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</si>
  <si>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</si>
  <si>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</si>
  <si>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</si>
  <si>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</si>
  <si>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</si>
  <si>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</si>
  <si>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</si>
  <si>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</si>
  <si>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</si>
  <si>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</si>
  <si>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</si>
  <si>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</si>
  <si>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</si>
  <si>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</si>
  <si>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</si>
  <si>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</si>
  <si>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</si>
  <si>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</si>
  <si>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</si>
  <si>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</si>
  <si>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</si>
  <si>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</si>
  <si>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</si>
  <si>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</si>
  <si>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</si>
  <si>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</si>
  <si>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</si>
  <si>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</si>
  <si>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</si>
  <si>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</si>
  <si>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</si>
  <si>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</si>
  <si>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</si>
  <si>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</si>
  <si>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</si>
  <si>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</si>
  <si>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</si>
  <si>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</si>
  <si>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</si>
  <si>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</si>
  <si>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</si>
  <si>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</si>
  <si>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</si>
  <si>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</si>
  <si>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</si>
  <si>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</si>
  <si>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</si>
  <si>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</si>
  <si>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</si>
  <si>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</si>
  <si>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</si>
  <si>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</si>
  <si>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</si>
  <si>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</si>
  <si>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</si>
  <si>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</si>
  <si>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</si>
  <si>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</si>
  <si>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</si>
  <si>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</si>
  <si>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</si>
  <si>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</si>
  <si>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</si>
  <si>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</si>
  <si>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</si>
  <si>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</si>
  <si>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</si>
  <si>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</si>
  <si>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</si>
  <si>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</si>
  <si>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</si>
  <si>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</si>
  <si>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</si>
  <si>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</si>
  <si>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</si>
  <si>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</si>
  <si>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</si>
  <si>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</si>
  <si>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</si>
  <si>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</si>
  <si>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</si>
  <si>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</si>
  <si>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</si>
  <si>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</si>
  <si>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</si>
  <si>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</si>
  <si>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</si>
  <si>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</si>
  <si>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</si>
  <si>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</si>
  <si>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</si>
  <si>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</si>
  <si>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</si>
  <si>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</si>
  <si>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</si>
  <si>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</si>
  <si>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</si>
  <si>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</si>
  <si>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</si>
  <si>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</si>
  <si>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</si>
  <si>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</si>
  <si>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</si>
  <si>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</si>
  <si>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</si>
  <si>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</si>
  <si>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</si>
  <si>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</si>
  <si>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</si>
  <si>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</si>
  <si>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</si>
  <si>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</si>
  <si>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</si>
  <si>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</si>
  <si>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</si>
  <si>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</si>
  <si>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</si>
  <si>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</si>
  <si>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</si>
  <si>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</si>
  <si>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</si>
  <si>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</si>
  <si>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</si>
  <si>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</si>
  <si>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</si>
  <si>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</si>
  <si>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</si>
  <si>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</si>
  <si>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</si>
  <si>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</si>
  <si>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</si>
  <si>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</si>
  <si>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</si>
  <si>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</si>
  <si>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</si>
  <si>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</si>
  <si>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</si>
  <si>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</si>
  <si>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</si>
  <si>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</si>
  <si>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</si>
  <si>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</si>
  <si>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</si>
  <si>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</si>
  <si>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</si>
  <si>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</si>
  <si>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</si>
  <si>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</si>
  <si>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</si>
  <si>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</si>
  <si>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</si>
  <si>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</si>
  <si>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</si>
  <si>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</si>
  <si>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</si>
  <si>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</si>
  <si>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</si>
  <si>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</si>
  <si>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</si>
  <si>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</si>
  <si>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</si>
  <si>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</si>
  <si>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</si>
  <si>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</si>
  <si>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</si>
  <si>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</si>
  <si>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</si>
  <si>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</si>
  <si>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</si>
  <si>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</si>
  <si>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</si>
  <si>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</si>
  <si>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</si>
  <si>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</si>
  <si>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</si>
  <si>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</si>
  <si>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</si>
  <si>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</si>
  <si>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</si>
  <si>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</si>
  <si>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</si>
  <si>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</si>
  <si>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</si>
  <si>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</si>
  <si>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</si>
  <si>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</si>
  <si>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</si>
  <si>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</si>
  <si>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</si>
  <si>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</si>
  <si>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</si>
  <si>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</si>
  <si>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</si>
  <si>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</si>
  <si>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</si>
  <si>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</si>
  <si>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</si>
  <si>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</si>
  <si>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</si>
  <si>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</si>
  <si>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</si>
  <si>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</si>
  <si>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</si>
  <si>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</si>
  <si>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</si>
  <si>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</si>
  <si>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</si>
  <si>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</si>
  <si>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</si>
  <si>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</si>
  <si>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</si>
  <si>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</si>
  <si>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</si>
  <si>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</si>
  <si>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</si>
  <si>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</si>
  <si>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</si>
  <si>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</si>
  <si>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</si>
  <si>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</si>
  <si>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</si>
  <si>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</si>
  <si>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</si>
  <si>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</si>
  <si>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</si>
  <si>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</si>
  <si>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</si>
  <si>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</si>
  <si>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</si>
  <si>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</si>
  <si>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</si>
  <si>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</si>
  <si>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</si>
  <si>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</si>
  <si>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</si>
  <si>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</si>
  <si>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</si>
  <si>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</si>
  <si>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</si>
  <si>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</si>
  <si>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</si>
  <si>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</si>
  <si>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</si>
  <si>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</si>
  <si>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</si>
  <si>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</si>
  <si>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</si>
  <si>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</si>
  <si>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</si>
  <si>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</si>
  <si>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</si>
  <si>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</si>
  <si>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</si>
  <si>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</si>
  <si>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</si>
  <si>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</si>
  <si>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</si>
  <si>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</si>
  <si>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</si>
  <si>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</si>
  <si>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</si>
  <si>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</si>
  <si>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</si>
  <si>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</si>
  <si>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</si>
  <si>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</si>
  <si>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</si>
  <si>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</si>
  <si>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</si>
  <si>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</si>
  <si>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</si>
  <si>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</si>
  <si>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</si>
  <si>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</si>
  <si>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</si>
  <si>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</si>
  <si>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</si>
  <si>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</si>
  <si>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</si>
  <si>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</si>
  <si>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</si>
  <si>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</si>
  <si>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</si>
  <si>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</si>
  <si>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</si>
  <si>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</si>
  <si>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</si>
  <si>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</si>
  <si>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</si>
  <si>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</si>
  <si>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</si>
  <si>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</si>
  <si>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</si>
  <si>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</si>
  <si>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</si>
  <si>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</si>
  <si>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</si>
  <si>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</si>
  <si>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</si>
  <si>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</si>
  <si>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</si>
  <si>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</si>
  <si>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</si>
  <si>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</si>
  <si>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</si>
  <si>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</si>
  <si>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</si>
  <si>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</si>
  <si>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</si>
  <si>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</si>
  <si>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</si>
  <si>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</si>
  <si>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</si>
  <si>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</si>
  <si>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</si>
  <si>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</si>
  <si>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</si>
  <si>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</si>
  <si>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</si>
  <si>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</si>
  <si>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</si>
  <si>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</si>
  <si>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</si>
  <si>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</si>
  <si>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</si>
  <si>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</si>
  <si>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</si>
  <si>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</si>
  <si>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</si>
  <si>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</si>
  <si>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</si>
  <si>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</si>
  <si>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</si>
  <si>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</si>
  <si>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</si>
  <si>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</si>
  <si>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</si>
  <si>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</si>
  <si>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</si>
  <si>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</si>
  <si>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</si>
  <si>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</si>
  <si>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</si>
  <si>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</si>
  <si>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</si>
  <si>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</si>
  <si>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</si>
  <si>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</si>
  <si>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</si>
  <si>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</si>
  <si>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</si>
  <si>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</si>
  <si>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</si>
  <si>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</si>
  <si>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</si>
  <si>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</si>
  <si>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</si>
  <si>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</si>
  <si>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</si>
  <si>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</si>
  <si>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</si>
  <si>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</si>
  <si>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</si>
  <si>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</si>
  <si>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</si>
  <si>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</si>
  <si>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</si>
  <si>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</si>
  <si>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</si>
  <si>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</si>
  <si>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</si>
  <si>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</si>
  <si>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</si>
  <si>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</si>
  <si>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</si>
  <si>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</si>
  <si>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</si>
  <si>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</si>
  <si>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</si>
  <si>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</si>
  <si>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</si>
  <si>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</si>
  <si>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</si>
  <si>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</si>
  <si>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</si>
  <si>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</si>
  <si>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</si>
  <si>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</si>
  <si>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</si>
  <si>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</si>
  <si>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</si>
  <si>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</si>
  <si>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</si>
  <si>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</si>
  <si>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</si>
  <si>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</si>
  <si>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</si>
  <si>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</si>
  <si>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</si>
  <si>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</si>
  <si>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</si>
  <si>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</si>
  <si>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</si>
  <si>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</si>
  <si>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</si>
  <si>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</si>
  <si>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</si>
  <si>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</si>
  <si>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</si>
  <si>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</si>
  <si>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</si>
  <si>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</si>
  <si>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</si>
  <si>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</si>
  <si>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</si>
  <si>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</si>
  <si>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</si>
  <si>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</si>
  <si>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</si>
  <si>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</si>
  <si>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</si>
  <si>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</si>
  <si>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</si>
  <si>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</si>
  <si>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</si>
  <si>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</si>
  <si>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</si>
  <si>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</si>
  <si>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</si>
  <si>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</si>
  <si>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</si>
  <si>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</si>
  <si>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</si>
  <si>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</si>
  <si>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</si>
  <si>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</si>
  <si>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</si>
  <si>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</si>
  <si>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</si>
  <si>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</si>
  <si>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</si>
  <si>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</si>
  <si>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</si>
  <si>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</si>
  <si>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</si>
  <si>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</si>
  <si>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</si>
  <si>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</si>
  <si>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</si>
  <si>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</si>
  <si>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</si>
  <si>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</si>
  <si>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</si>
  <si>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</si>
  <si>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</si>
  <si>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</si>
  <si>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</si>
  <si>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</si>
  <si>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</si>
  <si>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</si>
  <si>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</si>
  <si>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</si>
  <si>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</si>
  <si>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</si>
  <si>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</si>
  <si>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</si>
  <si>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</si>
  <si>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</si>
  <si>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</si>
  <si>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</si>
  <si>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</si>
  <si>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</si>
  <si>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</si>
  <si>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</si>
  <si>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</si>
  <si>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</si>
  <si>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</si>
  <si>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</si>
  <si>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</si>
  <si>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</si>
  <si>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</si>
  <si>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</si>
  <si>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</si>
  <si>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</si>
  <si>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</si>
  <si>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</si>
  <si>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</si>
  <si>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</si>
  <si>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</si>
  <si>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</si>
  <si>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</si>
  <si>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</si>
  <si>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</si>
  <si>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</si>
  <si>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</si>
  <si>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</si>
  <si>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</si>
  <si>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</si>
  <si>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</si>
  <si>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</si>
  <si>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</si>
  <si>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</si>
  <si>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</si>
  <si>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</si>
  <si>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</si>
  <si>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</si>
  <si>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</si>
  <si>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</si>
  <si>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</si>
  <si>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</si>
  <si>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</si>
  <si>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</si>
  <si>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</si>
  <si>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</si>
  <si>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</si>
  <si>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</si>
  <si>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</si>
  <si>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</si>
  <si>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</si>
  <si>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</si>
  <si>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</si>
  <si>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</si>
  <si>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</si>
  <si>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</si>
  <si>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</si>
  <si>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</si>
  <si>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</si>
  <si>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</si>
  <si>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</si>
  <si>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</si>
  <si>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</si>
  <si>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</si>
  <si>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</si>
  <si>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</si>
  <si>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</si>
  <si>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</si>
  <si>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</si>
  <si>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</si>
  <si>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</si>
  <si>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</si>
  <si>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</si>
  <si>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</si>
  <si>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</si>
  <si>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</si>
  <si>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</si>
  <si>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</si>
  <si>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</si>
  <si>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</si>
  <si>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</si>
  <si>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</si>
  <si>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</si>
  <si>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</si>
  <si>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</si>
  <si>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</si>
  <si>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</si>
  <si>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</si>
  <si>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</si>
  <si>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</si>
  <si>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</si>
  <si>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</si>
  <si>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</si>
  <si>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</si>
  <si>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</si>
  <si>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</si>
  <si>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</si>
  <si>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</si>
  <si>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</si>
  <si>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</si>
  <si>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</si>
  <si>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</si>
  <si>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</si>
  <si>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</si>
  <si>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</si>
  <si>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</si>
  <si>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</si>
  <si>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</si>
  <si>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</si>
  <si>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</si>
  <si>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</si>
  <si>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</si>
  <si>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</si>
  <si>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</si>
  <si>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</si>
  <si>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</si>
  <si>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</si>
  <si>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</si>
  <si>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</si>
  <si>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</si>
  <si>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</si>
  <si>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</si>
  <si>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</si>
  <si>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</si>
  <si>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</si>
  <si>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</si>
  <si>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</si>
  <si>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</si>
  <si>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</si>
  <si>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</si>
  <si>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</si>
  <si>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</si>
  <si>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</si>
  <si>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</si>
  <si>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</si>
  <si>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</si>
  <si>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</si>
  <si>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</si>
  <si>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</si>
  <si>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</si>
  <si>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</si>
  <si>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</si>
  <si>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</si>
  <si>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</si>
  <si>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</si>
  <si>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</si>
  <si>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</si>
  <si>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</si>
  <si>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</si>
  <si>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</si>
  <si>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</si>
  <si>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</si>
  <si>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</si>
  <si>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</si>
  <si>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</si>
  <si>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</si>
  <si>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</si>
  <si>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</si>
  <si>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</si>
  <si>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</si>
  <si>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</si>
  <si>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</si>
  <si>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</si>
  <si>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</si>
  <si>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</si>
  <si>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</si>
  <si>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</si>
  <si>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</si>
  <si>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</si>
  <si>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</si>
  <si>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</si>
  <si>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</si>
  <si>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</si>
  <si>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</si>
  <si>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</si>
  <si>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</si>
  <si>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</si>
  <si>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</si>
  <si>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</si>
  <si>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</si>
  <si>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</si>
  <si>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</si>
  <si>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</si>
  <si>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</si>
  <si>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</si>
  <si>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</si>
  <si>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</si>
  <si>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</si>
  <si>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</si>
  <si>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</si>
  <si>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</si>
  <si>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</si>
  <si>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</si>
  <si>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</si>
  <si>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</si>
  <si>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</si>
  <si>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</si>
  <si>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</si>
  <si>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</si>
  <si>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</si>
  <si>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</si>
  <si>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</si>
  <si>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</si>
  <si>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</si>
  <si>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</si>
  <si>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</si>
  <si>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</si>
  <si>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</si>
  <si>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</si>
  <si>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</si>
  <si>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</si>
  <si>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</si>
  <si>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</si>
  <si>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</si>
  <si>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</si>
  <si>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</si>
  <si>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</si>
  <si>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</si>
  <si>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</si>
  <si>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</si>
  <si>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</si>
  <si>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</si>
  <si>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</si>
  <si>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</si>
  <si>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</si>
  <si>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</si>
  <si>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</si>
  <si>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</si>
  <si>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</si>
  <si>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</si>
  <si>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</si>
  <si>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</si>
  <si>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</si>
  <si>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</si>
  <si>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</si>
  <si>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</si>
  <si>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</si>
  <si>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</si>
  <si>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</si>
  <si>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</si>
  <si>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</si>
  <si>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</si>
  <si>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</si>
  <si>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</si>
  <si>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</si>
  <si>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</si>
  <si>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</si>
  <si>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</si>
  <si>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</si>
  <si>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</si>
  <si>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</si>
  <si>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</si>
  <si>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</si>
  <si>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</si>
  <si>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</si>
  <si>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</si>
  <si>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</si>
  <si>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</si>
  <si>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</si>
  <si>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</si>
  <si>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</si>
  <si>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</si>
  <si>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</si>
  <si>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</si>
  <si>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</si>
  <si>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</si>
  <si>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</si>
  <si>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</si>
  <si>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</si>
  <si>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</si>
  <si>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</si>
  <si>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</si>
  <si>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</si>
  <si>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</si>
  <si>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</si>
  <si>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</si>
  <si>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</si>
  <si>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</si>
  <si>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</si>
  <si>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</si>
  <si>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</si>
  <si>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</si>
  <si>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</si>
  <si>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</si>
  <si>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</si>
  <si>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</si>
  <si>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</si>
  <si>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</si>
  <si>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</si>
  <si>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</si>
  <si>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</si>
  <si>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</si>
  <si>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</si>
  <si>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</si>
  <si>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</si>
  <si>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</si>
  <si>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</si>
  <si>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</si>
  <si>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</si>
  <si>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</si>
  <si>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</si>
  <si>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</si>
  <si>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</si>
  <si>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</si>
  <si>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</si>
  <si>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</si>
  <si>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</si>
  <si>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</si>
  <si>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</si>
  <si>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</si>
  <si>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</si>
  <si>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</si>
  <si>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</si>
  <si>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</si>
  <si>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</si>
  <si>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</si>
  <si>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</si>
  <si>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</si>
  <si>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</si>
  <si>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</si>
  <si>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</si>
  <si>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</si>
  <si>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</si>
  <si>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</si>
  <si>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</si>
  <si>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</si>
  <si>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</si>
  <si>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</si>
  <si>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</si>
  <si>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</si>
  <si>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</si>
  <si>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</si>
  <si>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</si>
  <si>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</si>
  <si>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</si>
  <si>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</si>
  <si>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</si>
  <si>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</si>
  <si>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</si>
  <si>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</si>
  <si>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</si>
  <si>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</si>
  <si>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</si>
  <si>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</si>
  <si>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</si>
  <si>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</si>
  <si>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</si>
  <si>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</si>
  <si>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</si>
  <si>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</si>
  <si>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</si>
  <si>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</si>
  <si>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</si>
  <si>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</si>
  <si>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</si>
  <si>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</si>
  <si>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</si>
  <si>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</si>
  <si>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</si>
  <si>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</si>
  <si>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</si>
  <si>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</si>
  <si>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</si>
  <si>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</si>
  <si>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</si>
  <si>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</si>
  <si>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</si>
  <si>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</si>
  <si>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</si>
  <si>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</si>
  <si>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</si>
  <si>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</si>
  <si>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</si>
  <si>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</si>
  <si>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</si>
  <si>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</si>
  <si>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</si>
  <si>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</si>
  <si>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</si>
  <si>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</si>
  <si>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</si>
  <si>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</si>
  <si>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</si>
  <si>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</si>
  <si>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</si>
  <si>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</si>
  <si>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</si>
  <si>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</si>
  <si>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</si>
  <si>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</si>
  <si>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</si>
  <si>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</si>
  <si>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</si>
  <si>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</si>
  <si>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</si>
  <si>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</si>
  <si>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</si>
  <si>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</si>
  <si>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</si>
  <si>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</si>
  <si>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</si>
  <si>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</si>
  <si>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</si>
  <si>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</si>
  <si>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</si>
  <si>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</si>
  <si>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</si>
  <si>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</si>
  <si>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</si>
  <si>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</si>
  <si>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</si>
  <si>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</si>
  <si>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</si>
  <si>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</si>
  <si>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</si>
  <si>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</si>
  <si>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</si>
  <si>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</si>
  <si>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</si>
  <si>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</si>
  <si>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</si>
  <si>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</si>
  <si>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</si>
  <si>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</si>
  <si>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</si>
  <si>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</si>
  <si>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</si>
  <si>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</si>
  <si>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</si>
  <si>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</si>
  <si>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</si>
  <si>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</si>
  <si>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</si>
  <si>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</si>
  <si>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</si>
  <si>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</si>
  <si>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</si>
  <si>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</si>
  <si>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</si>
  <si>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</si>
  <si>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</si>
  <si>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</si>
  <si>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</si>
  <si>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</si>
  <si>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</si>
  <si>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</si>
  <si>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</si>
  <si>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</si>
  <si>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</si>
  <si>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</si>
  <si>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</si>
  <si>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</si>
  <si>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</si>
  <si>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</si>
  <si>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</si>
  <si>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</si>
  <si>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</si>
  <si>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</si>
  <si>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</si>
  <si>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</si>
  <si>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</si>
  <si>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</si>
  <si>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</si>
  <si>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</si>
  <si>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</si>
  <si>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</si>
  <si>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</si>
  <si>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</si>
  <si>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</si>
  <si>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</si>
  <si>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</si>
  <si>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</si>
  <si>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</si>
  <si>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</si>
  <si>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</si>
  <si>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</si>
  <si>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</si>
  <si>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</si>
  <si>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</si>
  <si>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</si>
  <si>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</si>
  <si>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</si>
  <si>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</si>
  <si>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</si>
  <si>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</si>
  <si>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</si>
  <si>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</si>
  <si>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</si>
  <si>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</si>
  <si>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</si>
  <si>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</si>
  <si>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</si>
  <si>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</si>
  <si>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</si>
  <si>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</si>
  <si>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</si>
  <si>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</si>
  <si>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</si>
  <si>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</si>
  <si>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</si>
  <si>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</si>
  <si>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</si>
  <si>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</si>
  <si>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</si>
  <si>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</si>
  <si>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</si>
  <si>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</si>
  <si>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</si>
  <si>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</si>
  <si>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</si>
  <si>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</si>
  <si>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</si>
  <si>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</si>
  <si>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</si>
  <si>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</si>
  <si>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</si>
  <si>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</si>
  <si>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</si>
  <si>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</si>
  <si>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</si>
  <si>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</si>
  <si>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</si>
  <si>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</si>
  <si>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</si>
  <si>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</si>
  <si>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</si>
  <si>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</si>
  <si>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</si>
  <si>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</si>
  <si>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</si>
  <si>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</si>
  <si>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</si>
  <si>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</si>
  <si>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</si>
  <si>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</si>
  <si>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</si>
  <si>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</si>
  <si>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</si>
  <si>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</si>
  <si>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</si>
  <si>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</si>
  <si>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</si>
  <si>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</si>
  <si>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</si>
  <si>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</si>
  <si>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</si>
  <si>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</si>
  <si>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</si>
  <si>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</si>
  <si>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</si>
  <si>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</si>
  <si>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</si>
  <si>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</si>
  <si>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</si>
  <si>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</si>
  <si>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</si>
  <si>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</si>
  <si>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</si>
  <si>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</si>
  <si>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</si>
  <si>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</si>
  <si>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</si>
  <si>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</si>
  <si>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</si>
  <si>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</si>
  <si>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</si>
  <si>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</si>
  <si>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</si>
  <si>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</si>
  <si>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</si>
  <si>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</si>
  <si>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</si>
  <si>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</si>
  <si>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</si>
  <si>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</si>
  <si>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</si>
  <si>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</si>
  <si>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</si>
  <si>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</si>
  <si>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</si>
  <si>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</si>
  <si>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</si>
  <si>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</si>
  <si>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</si>
  <si>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</si>
  <si>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</si>
  <si>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</si>
  <si>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</si>
  <si>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</si>
  <si>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</si>
  <si>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</si>
  <si>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</si>
  <si>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</si>
  <si>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</si>
  <si>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</si>
  <si>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</si>
  <si>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</si>
  <si>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</si>
  <si>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</si>
  <si>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</si>
  <si>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</si>
  <si>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</si>
  <si>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</si>
  <si>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</si>
  <si>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</si>
  <si>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</si>
  <si>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</si>
  <si>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</si>
  <si>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</si>
  <si>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</si>
  <si>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</si>
  <si>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</si>
  <si>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</si>
  <si>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</si>
  <si>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</si>
  <si>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</si>
  <si>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</si>
  <si>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</si>
  <si>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</si>
  <si>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</si>
  <si>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</si>
  <si>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</si>
  <si>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</si>
  <si>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</si>
  <si>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</si>
  <si>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</si>
  <si>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</si>
  <si>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</si>
  <si>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</si>
  <si>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</si>
  <si>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</si>
  <si>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</si>
  <si>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</si>
  <si>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</si>
  <si>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</si>
  <si>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</si>
  <si>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</si>
  <si>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</si>
  <si>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</si>
  <si>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</si>
  <si>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</si>
  <si>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</si>
  <si>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</si>
  <si>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</si>
  <si>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</si>
  <si>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</si>
  <si>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</si>
  <si>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</si>
  <si>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</si>
  <si>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</si>
  <si>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</si>
  <si>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</si>
  <si>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</si>
  <si>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</si>
  <si>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</si>
  <si>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</si>
  <si>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</si>
  <si>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</si>
  <si>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</si>
  <si>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</si>
  <si>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</si>
  <si>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</si>
  <si>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</si>
  <si>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</si>
  <si>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</si>
  <si>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</si>
  <si>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</si>
  <si>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</si>
  <si>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</si>
  <si>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</si>
  <si>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</si>
  <si>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</si>
  <si>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</si>
  <si>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</si>
  <si>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</si>
  <si>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</si>
  <si>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</si>
  <si>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</si>
  <si>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</si>
  <si>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</si>
  <si>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</si>
  <si>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</si>
  <si>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</si>
  <si>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</si>
  <si>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</si>
  <si>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</si>
  <si>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</si>
  <si>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</si>
  <si>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</si>
  <si>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</si>
  <si>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</si>
  <si>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</si>
  <si>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</si>
  <si>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</si>
  <si>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</si>
  <si>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</si>
  <si>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</si>
  <si>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</si>
  <si>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</si>
  <si>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</si>
  <si>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</si>
  <si>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</si>
  <si>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</si>
  <si>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</si>
  <si>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</si>
  <si>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</si>
  <si>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</si>
  <si>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</si>
  <si>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</si>
  <si>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</si>
  <si>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</si>
  <si>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</si>
  <si>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</si>
  <si>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</si>
  <si>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</si>
  <si>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</si>
  <si>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</si>
  <si>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</si>
  <si>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</si>
  <si>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</si>
  <si>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</si>
  <si>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</si>
  <si>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</si>
  <si>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</si>
  <si>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</si>
  <si>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</si>
  <si>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</si>
  <si>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</si>
  <si>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</si>
  <si>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</si>
  <si>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</si>
  <si>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</si>
  <si>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</si>
  <si>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</si>
  <si>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</si>
  <si>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</si>
  <si>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</si>
  <si>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</si>
  <si>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</si>
  <si>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</si>
  <si>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</si>
  <si>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</si>
  <si>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</si>
  <si>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</si>
  <si>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</si>
  <si>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</si>
  <si>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</si>
  <si>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</si>
  <si>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</si>
  <si>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</si>
  <si>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</si>
  <si>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</si>
  <si>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</si>
  <si>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</si>
  <si>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</si>
  <si>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</si>
  <si>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</si>
  <si>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</si>
  <si>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</si>
  <si>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</si>
  <si>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</si>
  <si>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</si>
  <si>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</si>
  <si>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</si>
  <si>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</si>
  <si>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</si>
  <si>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</si>
  <si>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</si>
  <si>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</si>
  <si>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</si>
  <si>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</si>
  <si>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</si>
  <si>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</si>
  <si>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</si>
  <si>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</si>
  <si>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</si>
  <si>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</si>
  <si>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</si>
  <si>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</si>
  <si>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</si>
  <si>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</si>
  <si>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</si>
  <si>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</si>
  <si>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</si>
  <si>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</si>
  <si>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</si>
  <si>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</si>
  <si>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</si>
  <si>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</si>
  <si>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</si>
  <si>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</si>
  <si>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</si>
  <si>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</si>
  <si>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</si>
  <si>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</si>
  <si>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</si>
  <si>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</si>
  <si>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</si>
  <si>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</si>
  <si>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</si>
  <si>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</si>
  <si>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</si>
  <si>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</si>
  <si>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</si>
  <si>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</si>
  <si>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</si>
  <si>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</si>
  <si>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</si>
  <si>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</si>
  <si>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</si>
  <si>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</si>
  <si>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</si>
  <si>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</si>
  <si>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</si>
  <si>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</si>
  <si>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</si>
  <si>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</si>
  <si>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</si>
  <si>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</si>
  <si>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</si>
  <si>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</si>
  <si>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</si>
  <si>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</si>
  <si>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</si>
  <si>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</si>
  <si>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</si>
  <si>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</si>
  <si>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</si>
  <si>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</si>
  <si>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</si>
  <si>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</si>
  <si>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</si>
  <si>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</si>
  <si>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</si>
  <si>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</si>
  <si>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</si>
  <si>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</si>
  <si>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</si>
  <si>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</si>
  <si>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</si>
  <si>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</si>
  <si>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</si>
  <si>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</si>
  <si>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</si>
  <si>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</si>
  <si>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</si>
  <si>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</si>
  <si>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</si>
  <si>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</si>
  <si>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</si>
  <si>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</si>
  <si>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</si>
  <si>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</si>
  <si>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</si>
  <si>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</si>
  <si>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</si>
  <si>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</si>
  <si>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</si>
  <si>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</si>
  <si>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</si>
  <si>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</si>
  <si>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</si>
  <si>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</si>
  <si>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</si>
  <si>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</si>
  <si>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</si>
  <si>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</si>
  <si>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</si>
  <si>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</si>
  <si>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</si>
  <si>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</si>
  <si>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</si>
  <si>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</si>
  <si>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</si>
  <si>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</si>
  <si>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</si>
  <si>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</si>
  <si>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</si>
  <si>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</si>
  <si>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</si>
  <si>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</si>
  <si>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</si>
  <si>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</si>
  <si>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</si>
  <si>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</si>
  <si>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</si>
  <si>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</si>
  <si>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</si>
  <si>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</si>
  <si>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</si>
  <si>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</si>
  <si>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</si>
  <si>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</si>
  <si>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</si>
  <si>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</si>
  <si>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</si>
  <si>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</si>
  <si>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</si>
  <si>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</si>
  <si>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</si>
  <si>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</si>
  <si>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</si>
  <si>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</si>
  <si>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</si>
  <si>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</si>
  <si>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</si>
  <si>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</si>
  <si>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</si>
  <si>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</si>
  <si>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</si>
  <si>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</si>
  <si>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</si>
  <si>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</si>
  <si>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</si>
  <si>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</si>
  <si>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</si>
  <si>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</si>
  <si>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</si>
  <si>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</si>
  <si>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</si>
  <si>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</si>
  <si>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</si>
  <si>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</si>
  <si>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</si>
  <si>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</si>
  <si>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</si>
  <si>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</si>
  <si>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</si>
  <si>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</si>
  <si>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</si>
  <si>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</si>
  <si>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</si>
  <si>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</si>
  <si>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</si>
  <si>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</si>
  <si>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</si>
  <si>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</si>
  <si>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</si>
  <si>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</si>
  <si>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</si>
  <si>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</si>
  <si>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</si>
  <si>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</si>
  <si>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</si>
  <si>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</si>
  <si>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</si>
  <si>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</si>
  <si>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</si>
  <si>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</si>
  <si>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</si>
  <si>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</si>
  <si>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</si>
  <si>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</si>
  <si>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</si>
  <si>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</si>
  <si>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</si>
  <si>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</si>
  <si>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</si>
  <si>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</si>
  <si>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</si>
  <si>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</si>
  <si>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</si>
  <si>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</si>
  <si>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</si>
  <si>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</si>
  <si>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</si>
  <si>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</si>
  <si>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</si>
  <si>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</si>
  <si>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</si>
  <si>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</si>
  <si>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</si>
  <si>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</si>
  <si>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</si>
  <si>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</si>
  <si>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</si>
  <si>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</si>
  <si>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</si>
  <si>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</si>
  <si>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</si>
  <si>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</si>
  <si>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</si>
  <si>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</si>
  <si>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</si>
  <si>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</si>
  <si>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</si>
  <si>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</si>
  <si>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</si>
  <si>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</si>
  <si>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</si>
  <si>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</si>
  <si>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</si>
  <si>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</si>
  <si>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</si>
  <si>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</si>
  <si>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</si>
  <si>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</si>
  <si>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</si>
  <si>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</si>
  <si>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</si>
  <si>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</si>
  <si>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</si>
  <si>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</si>
  <si>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</si>
  <si>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</si>
  <si>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</si>
  <si>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</si>
  <si>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</si>
  <si>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</si>
  <si>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</si>
  <si>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</si>
  <si>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</si>
  <si>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</si>
  <si>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</si>
  <si>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</si>
  <si>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</si>
  <si>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</si>
  <si>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</si>
  <si>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</si>
  <si>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</si>
  <si>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</si>
  <si>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</si>
  <si>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</si>
  <si>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</si>
  <si>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</si>
  <si>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</si>
  <si>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</si>
  <si>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</si>
  <si>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</si>
  <si>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</si>
  <si>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</si>
  <si>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</si>
  <si>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</si>
  <si>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</si>
  <si>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</si>
  <si>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</si>
  <si>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</si>
  <si>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</si>
  <si>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</si>
  <si>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</si>
  <si>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</si>
  <si>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</si>
  <si>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</si>
  <si>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</si>
  <si>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</si>
  <si>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</si>
  <si>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</si>
  <si>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</si>
  <si>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</si>
  <si>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</si>
  <si>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</si>
  <si>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</si>
  <si>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</si>
  <si>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</si>
  <si>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</si>
  <si>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</si>
  <si>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</si>
  <si>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</si>
  <si>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</si>
  <si>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</si>
  <si>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</si>
  <si>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</si>
  <si>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</si>
  <si>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</si>
  <si>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</si>
  <si>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</si>
  <si>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</si>
  <si>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</si>
  <si>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</si>
  <si>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</si>
  <si>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</si>
  <si>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</si>
  <si>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</si>
  <si>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</si>
  <si>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</si>
  <si>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</si>
  <si>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</si>
  <si>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</si>
  <si>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</si>
  <si>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</si>
  <si>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</si>
  <si>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</si>
  <si>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</si>
  <si>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</si>
  <si>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</si>
  <si>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</si>
  <si>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</si>
  <si>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</si>
  <si>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</si>
  <si>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</si>
  <si>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</si>
  <si>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</si>
  <si>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</si>
  <si>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</si>
  <si>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</si>
  <si>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</si>
  <si>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</si>
  <si>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</si>
  <si>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</si>
  <si>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</si>
  <si>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</si>
  <si>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</si>
  <si>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</si>
  <si>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</si>
  <si>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</si>
  <si>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</si>
  <si>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</si>
  <si>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</si>
  <si>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</si>
  <si>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</si>
  <si>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</si>
  <si>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</si>
  <si>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</si>
  <si>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</si>
  <si>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</si>
  <si>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</si>
  <si>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</si>
  <si>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</si>
  <si>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</si>
  <si>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</si>
  <si>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</si>
  <si>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</si>
  <si>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</si>
  <si>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</si>
  <si>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</si>
  <si>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</si>
  <si>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</si>
  <si>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</si>
  <si>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</si>
  <si>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</si>
  <si>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</si>
  <si>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</si>
  <si>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</si>
  <si>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</si>
  <si>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</si>
  <si>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</si>
  <si>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</si>
  <si>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</si>
  <si>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</si>
  <si>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</si>
  <si>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</si>
  <si>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</si>
  <si>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</si>
  <si>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</si>
  <si>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</si>
  <si>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</si>
  <si>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</si>
  <si>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</si>
  <si>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</si>
  <si>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</si>
  <si>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</si>
  <si>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</si>
  <si>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</si>
  <si>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</si>
  <si>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</si>
  <si>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</si>
  <si>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</si>
  <si>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</si>
  <si>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</si>
  <si>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</si>
  <si>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</si>
  <si>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</si>
  <si>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</si>
  <si>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</si>
  <si>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</si>
  <si>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</si>
  <si>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</si>
  <si>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</si>
  <si>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</si>
  <si>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</si>
  <si>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</si>
  <si>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</si>
  <si>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</si>
  <si>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</si>
  <si>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</si>
  <si>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</si>
  <si>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</si>
  <si>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</si>
  <si>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</si>
  <si>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</si>
  <si>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</si>
  <si>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</si>
  <si>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</si>
  <si>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</si>
  <si>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</si>
  <si>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</si>
  <si>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</si>
  <si>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</si>
  <si>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</si>
  <si>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</si>
  <si>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</si>
  <si>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</si>
  <si>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</si>
  <si>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</si>
  <si>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</si>
  <si>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</si>
  <si>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</si>
  <si>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</si>
  <si>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</si>
  <si>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</si>
  <si>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</si>
  <si>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</si>
  <si>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</si>
  <si>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</si>
  <si>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</si>
  <si>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</si>
  <si>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</si>
  <si>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</si>
  <si>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</si>
  <si>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</si>
  <si>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</si>
  <si>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</si>
  <si>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</si>
  <si>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</si>
  <si>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</si>
  <si>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</si>
  <si>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</si>
  <si>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</si>
  <si>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</si>
  <si>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</si>
  <si>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</si>
  <si>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</si>
  <si>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</si>
  <si>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</si>
  <si>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</si>
  <si>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</si>
  <si>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</si>
  <si>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</si>
  <si>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</si>
  <si>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</si>
  <si>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</si>
  <si>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</si>
  <si>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</si>
  <si>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</si>
  <si>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</si>
  <si>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</si>
  <si>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</si>
  <si>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</si>
  <si>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</si>
  <si>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</si>
  <si>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</si>
  <si>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</si>
  <si>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</si>
  <si>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</si>
  <si>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</si>
  <si>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</si>
  <si>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</si>
  <si>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</si>
  <si>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</si>
  <si>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</si>
  <si>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</si>
  <si>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</si>
  <si>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</si>
  <si>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</si>
  <si>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</si>
  <si>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</si>
  <si>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</si>
  <si>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</si>
  <si>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</si>
  <si>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</si>
  <si>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</si>
  <si>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</si>
  <si>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</si>
  <si>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</si>
  <si>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</si>
  <si>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</si>
  <si>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</si>
  <si>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</si>
  <si>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</si>
  <si>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</si>
  <si>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</si>
  <si>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</si>
  <si>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</si>
  <si>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</si>
  <si>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</si>
  <si>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</si>
  <si>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</si>
  <si>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</si>
  <si>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</si>
  <si>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</si>
  <si>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</si>
  <si>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</si>
  <si>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</si>
  <si>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</si>
  <si>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</si>
  <si>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</si>
  <si>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</si>
  <si>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</si>
  <si>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</si>
  <si>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</si>
  <si>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</si>
  <si>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</si>
  <si>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</si>
  <si>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</si>
  <si>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</si>
  <si>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</si>
  <si>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</si>
  <si>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</si>
  <si>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</si>
  <si>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</si>
  <si>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</si>
  <si>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</si>
  <si>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</si>
  <si>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</si>
  <si>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</si>
  <si>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</si>
  <si>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</si>
  <si>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</si>
  <si>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</si>
  <si>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</si>
  <si>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</si>
  <si>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</si>
  <si>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</si>
  <si>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</si>
  <si>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</si>
  <si>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</si>
  <si>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</si>
  <si>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</si>
  <si>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</si>
  <si>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</si>
  <si>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</si>
  <si>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</si>
  <si>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</si>
  <si>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</si>
  <si>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</si>
  <si>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</si>
  <si>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</si>
  <si>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</si>
  <si>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</si>
  <si>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</si>
  <si>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</si>
  <si>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</si>
  <si>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</si>
  <si>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</si>
  <si>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</si>
  <si>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</si>
  <si>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</si>
  <si>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</si>
  <si>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</si>
  <si>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</si>
  <si>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</si>
  <si>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</si>
  <si>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</si>
  <si>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</si>
  <si>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</si>
  <si>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</si>
  <si>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</si>
  <si>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</si>
  <si>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</si>
  <si>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</si>
  <si>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</si>
  <si>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</si>
  <si>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</si>
  <si>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</si>
  <si>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</si>
  <si>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</si>
  <si>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</si>
  <si>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</si>
  <si>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</si>
  <si>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</si>
  <si>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</si>
  <si>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</si>
  <si>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</si>
  <si>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</si>
  <si>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</si>
  <si>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</si>
  <si>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</si>
  <si>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</si>
  <si>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</si>
  <si>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</si>
  <si>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</si>
  <si>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</si>
  <si>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</si>
  <si>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</si>
  <si>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</si>
  <si>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</si>
  <si>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</si>
  <si>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</si>
  <si>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</si>
  <si>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</si>
  <si>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</si>
  <si>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</si>
  <si>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</si>
  <si>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</si>
  <si>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</si>
  <si>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</si>
  <si>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</si>
  <si>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</si>
  <si>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</si>
  <si>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</si>
  <si>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</si>
  <si>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</si>
  <si>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</si>
  <si>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</si>
  <si>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</si>
  <si>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</si>
  <si>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</si>
  <si>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</si>
  <si>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</si>
  <si>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</si>
  <si>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</si>
  <si>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</si>
  <si>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</si>
  <si>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</si>
  <si>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</si>
  <si>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</si>
  <si>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</si>
  <si>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</si>
  <si>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</si>
  <si>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</si>
  <si>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</si>
  <si>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</si>
  <si>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</si>
  <si>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</si>
  <si>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</si>
  <si>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</si>
  <si>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</si>
  <si>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</si>
  <si>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</si>
  <si>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</si>
  <si>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</si>
  <si>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</si>
  <si>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</si>
  <si>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</si>
  <si>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</si>
  <si>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</si>
  <si>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</si>
  <si>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</si>
  <si>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</si>
  <si>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</si>
  <si>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</si>
  <si>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</si>
  <si>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</si>
  <si>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</si>
  <si>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</si>
  <si>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</si>
  <si>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</si>
  <si>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</si>
  <si>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</si>
  <si>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</si>
  <si>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</si>
  <si>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</si>
  <si>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</si>
  <si>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</si>
  <si>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</si>
  <si>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</si>
  <si>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</si>
  <si>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</si>
  <si>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</si>
  <si>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</si>
  <si>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</si>
  <si>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</si>
  <si>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</si>
  <si>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</si>
  <si>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</si>
  <si>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</si>
  <si>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</si>
  <si>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</si>
  <si>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</si>
  <si>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</si>
  <si>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</si>
  <si>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</si>
  <si>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</si>
  <si>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</si>
  <si>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</si>
  <si>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</si>
  <si>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</si>
  <si>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</si>
  <si>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</si>
  <si>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</si>
  <si>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</si>
  <si>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</si>
  <si>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</si>
  <si>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</si>
  <si>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</si>
  <si>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</si>
  <si>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</si>
  <si>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</si>
  <si>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</si>
  <si>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</si>
  <si>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</si>
  <si>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</si>
  <si>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</si>
  <si>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</si>
  <si>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</si>
  <si>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</si>
  <si>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</si>
  <si>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</si>
  <si>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</si>
  <si>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</si>
  <si>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</si>
  <si>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</si>
  <si>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</si>
  <si>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</si>
  <si>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</si>
  <si>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</si>
  <si>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</si>
  <si>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</si>
  <si>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</si>
  <si>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</si>
  <si>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</si>
  <si>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</si>
  <si>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</si>
  <si>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</si>
  <si>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</si>
  <si>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</si>
  <si>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</si>
  <si>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</si>
  <si>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</si>
  <si>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</si>
  <si>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</si>
  <si>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</si>
  <si>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</si>
  <si>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</si>
  <si>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</si>
  <si>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</si>
  <si>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</si>
  <si>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</si>
  <si>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</si>
  <si>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</si>
  <si>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</si>
  <si>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</si>
  <si>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</si>
  <si>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</si>
  <si>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</si>
  <si>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</si>
  <si>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</si>
  <si>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</si>
  <si>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</si>
  <si>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</si>
  <si>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</si>
  <si>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</si>
  <si>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</si>
  <si>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</si>
  <si>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</si>
  <si>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</si>
  <si>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</si>
  <si>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</si>
  <si>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</si>
  <si>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</si>
  <si>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</si>
  <si>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</si>
  <si>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</si>
  <si>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</si>
  <si>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</si>
  <si>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</si>
  <si>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</si>
  <si>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</si>
  <si>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</si>
  <si>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</si>
  <si>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</si>
  <si>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</si>
  <si>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</si>
  <si>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</si>
  <si>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</si>
  <si>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</si>
  <si>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</si>
  <si>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</si>
  <si>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</si>
  <si>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</si>
  <si>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</si>
  <si>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</si>
  <si>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</si>
  <si>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</si>
  <si>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</si>
  <si>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</si>
  <si>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</si>
  <si>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</si>
  <si>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</si>
  <si>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</si>
  <si>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</si>
  <si>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</si>
  <si>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</si>
  <si>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</si>
  <si>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</si>
  <si>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</si>
  <si>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</si>
  <si>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</si>
  <si>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</si>
  <si>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</si>
  <si>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</si>
  <si>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</si>
  <si>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</si>
  <si>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</si>
  <si>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</si>
  <si>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</si>
  <si>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</si>
  <si>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</si>
  <si>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</si>
  <si>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</si>
  <si>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</si>
  <si>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</si>
  <si>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</si>
  <si>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</si>
  <si>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</si>
  <si>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</si>
  <si>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</si>
  <si>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</si>
  <si>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</si>
  <si>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</si>
  <si>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</si>
  <si>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</si>
  <si>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</si>
  <si>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</si>
  <si>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</si>
  <si>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</si>
  <si>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</si>
  <si>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</si>
  <si>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</si>
  <si>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</si>
  <si>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</si>
  <si>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</si>
  <si>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</si>
  <si>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</si>
  <si>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</si>
  <si>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</si>
  <si>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</si>
  <si>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</si>
  <si>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</si>
  <si>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</si>
  <si>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</si>
  <si>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</si>
  <si>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</si>
  <si>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</si>
  <si>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</si>
  <si>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</si>
  <si>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</si>
  <si>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</si>
  <si>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</si>
  <si>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</si>
  <si>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</si>
  <si>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</si>
  <si>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</si>
  <si>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</si>
  <si>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</si>
  <si>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</si>
  <si>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</si>
  <si>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</si>
  <si>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</si>
  <si>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</si>
  <si>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</si>
  <si>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</si>
  <si>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</si>
  <si>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</si>
  <si>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</si>
  <si>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</si>
  <si>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</si>
  <si>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</si>
  <si>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</si>
  <si>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</si>
  <si>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</si>
  <si>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</si>
  <si>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</si>
  <si>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</si>
  <si>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</si>
  <si>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</si>
  <si>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</si>
  <si>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</si>
  <si>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</si>
  <si>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</si>
  <si>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</si>
  <si>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</si>
  <si>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</si>
  <si>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</si>
  <si>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</si>
  <si>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</si>
  <si>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</si>
  <si>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</si>
  <si>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</si>
  <si>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</si>
  <si>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</si>
  <si>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</si>
  <si>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</si>
  <si>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</si>
  <si>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</si>
  <si>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</si>
  <si>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</si>
  <si>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</si>
  <si>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</si>
  <si>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</si>
  <si>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</si>
  <si>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</si>
  <si>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</si>
  <si>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</si>
  <si>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</si>
  <si>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</si>
  <si>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</si>
  <si>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</si>
  <si>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</si>
  <si>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</si>
  <si>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</si>
  <si>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</si>
  <si>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</si>
  <si>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</si>
  <si>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</si>
  <si>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</si>
  <si>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</si>
  <si>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</si>
  <si>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</si>
  <si>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</si>
  <si>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</si>
  <si>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</si>
  <si>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</si>
  <si>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</si>
  <si>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</si>
  <si>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</si>
  <si>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</si>
  <si>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</si>
  <si>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</si>
  <si>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</si>
  <si>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</si>
  <si>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</si>
  <si>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</si>
  <si>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</si>
  <si>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</si>
  <si>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</si>
  <si>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</si>
  <si>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</si>
  <si>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</si>
  <si>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</si>
  <si>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</si>
  <si>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</si>
  <si>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</si>
  <si>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</si>
  <si>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</si>
  <si>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</si>
  <si>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</si>
  <si>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</si>
  <si>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</si>
  <si>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</si>
  <si>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</si>
  <si>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</si>
  <si>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</si>
  <si>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</si>
  <si>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</si>
  <si>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</si>
  <si>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</si>
  <si>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</si>
  <si>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</si>
  <si>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</si>
  <si>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</si>
  <si>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</si>
  <si>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</si>
  <si>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</si>
  <si>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</si>
  <si>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</si>
  <si>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</si>
  <si>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</si>
  <si>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</si>
  <si>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</si>
  <si>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</si>
  <si>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</si>
  <si>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</si>
  <si>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</si>
  <si>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</si>
  <si>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</si>
  <si>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</si>
  <si>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</si>
  <si>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</si>
  <si>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</si>
  <si>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</si>
  <si>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</si>
  <si>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</si>
  <si>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</si>
  <si>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</si>
  <si>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</si>
  <si>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</si>
  <si>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</si>
  <si>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</si>
  <si>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</si>
  <si>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</si>
  <si>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</si>
  <si>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</si>
  <si>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</si>
  <si>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</si>
  <si>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</si>
  <si>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</si>
  <si>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</si>
  <si>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</si>
  <si>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</si>
  <si>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</si>
  <si>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</si>
  <si>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</si>
  <si>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</si>
  <si>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</si>
  <si>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</si>
  <si>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</si>
  <si>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</si>
  <si>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</si>
  <si>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</si>
  <si>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</si>
  <si>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</si>
  <si>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</si>
  <si>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</si>
  <si>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</si>
  <si>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</si>
  <si>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</si>
  <si>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</si>
  <si>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</si>
  <si>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</si>
  <si>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</si>
  <si>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</si>
  <si>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</si>
  <si>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</si>
  <si>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</si>
  <si>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</si>
  <si>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</si>
  <si>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</si>
  <si>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</si>
  <si>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</si>
  <si>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</si>
  <si>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</si>
  <si>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</si>
  <si>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</si>
  <si>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</si>
  <si>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</si>
  <si>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</si>
  <si>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</si>
  <si>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</si>
  <si>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</si>
  <si>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</si>
  <si>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</si>
  <si>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</si>
  <si>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</si>
  <si>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</si>
  <si>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</si>
  <si>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</si>
  <si>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</si>
  <si>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</si>
  <si>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</si>
  <si>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</si>
  <si>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</si>
  <si>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</si>
  <si>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</si>
  <si>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</si>
  <si>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</si>
  <si>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</si>
  <si>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</si>
  <si>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</si>
  <si>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</si>
  <si>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</si>
  <si>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</si>
  <si>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</si>
  <si>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</si>
  <si>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</si>
  <si>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</si>
  <si>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</si>
  <si>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</si>
  <si>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</si>
  <si>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</si>
  <si>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</si>
  <si>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</si>
  <si>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</si>
  <si>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</si>
  <si>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</si>
  <si>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</si>
  <si>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</si>
  <si>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</si>
  <si>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</si>
  <si>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</si>
  <si>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</si>
  <si>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</si>
  <si>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</si>
  <si>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</si>
  <si>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</si>
  <si>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</si>
  <si>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</si>
  <si>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</si>
  <si>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</si>
  <si>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</si>
  <si>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</si>
  <si>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</si>
  <si>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</si>
  <si>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</si>
  <si>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</si>
  <si>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</si>
  <si>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</si>
  <si>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</si>
  <si>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</si>
  <si>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</si>
  <si>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</si>
  <si>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</si>
  <si>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</si>
  <si>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</si>
  <si>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</si>
  <si>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</si>
  <si>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</si>
  <si>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</si>
  <si>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</si>
  <si>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</si>
  <si>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</si>
  <si>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</si>
  <si>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</si>
  <si>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</si>
  <si>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</si>
  <si>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</si>
  <si>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</si>
  <si>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</si>
  <si>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</si>
  <si>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</si>
  <si>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</si>
  <si>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</si>
  <si>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</si>
  <si>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</si>
  <si>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</si>
  <si>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</si>
  <si>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</si>
  <si>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</si>
  <si>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</si>
  <si>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</si>
  <si>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</si>
  <si>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</si>
  <si>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</si>
  <si>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</si>
  <si>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</si>
  <si>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</si>
  <si>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</si>
  <si>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</si>
  <si>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</si>
  <si>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</si>
  <si>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</si>
  <si>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</si>
  <si>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</si>
  <si>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</si>
  <si>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</si>
  <si>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</si>
  <si>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</si>
  <si>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</si>
  <si>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</si>
  <si>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</si>
  <si>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</si>
  <si>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</si>
  <si>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</si>
  <si>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</si>
  <si>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</si>
  <si>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</si>
  <si>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</si>
  <si>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</si>
  <si>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</si>
  <si>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</si>
  <si>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</si>
  <si>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</si>
  <si>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</si>
  <si>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</si>
  <si>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</si>
  <si>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</si>
  <si>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</si>
  <si>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</si>
  <si>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</si>
  <si>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</si>
  <si>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</si>
  <si>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</si>
  <si>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</si>
  <si>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</si>
  <si>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</si>
  <si>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</si>
  <si>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</si>
  <si>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</si>
  <si>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</si>
  <si>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</si>
  <si>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</si>
  <si>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</si>
  <si>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</si>
  <si>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</si>
  <si>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</si>
  <si>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</si>
  <si>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</si>
  <si>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</si>
  <si>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</si>
  <si>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</si>
  <si>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</si>
  <si>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</si>
  <si>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</si>
  <si>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</si>
  <si>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</si>
  <si>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</si>
  <si>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</si>
  <si>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</si>
  <si>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</si>
  <si>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</si>
  <si>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</si>
  <si>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</si>
  <si>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</si>
  <si>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</si>
  <si>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</si>
  <si>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</si>
  <si>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</si>
  <si>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</si>
  <si>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</si>
  <si>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</si>
  <si>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</si>
  <si>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</si>
  <si>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</si>
  <si>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</si>
  <si>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</si>
  <si>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</si>
  <si>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</si>
  <si>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</si>
  <si>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</si>
  <si>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</si>
  <si>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</si>
  <si>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</si>
  <si>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</si>
  <si>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</si>
  <si>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</si>
  <si>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</si>
  <si>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</si>
  <si>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</si>
  <si>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</si>
  <si>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</si>
  <si>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</si>
  <si>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</si>
  <si>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</si>
  <si>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</si>
  <si>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</si>
  <si>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</si>
  <si>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</si>
  <si>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</si>
  <si>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</si>
  <si>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</si>
  <si>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</si>
  <si>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</si>
  <si>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</si>
  <si>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</si>
  <si>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</si>
  <si>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</si>
  <si>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</si>
  <si>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</si>
  <si>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</si>
  <si>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</si>
  <si>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</si>
  <si>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</si>
  <si>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</si>
  <si>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</si>
  <si>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</si>
  <si>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</si>
  <si>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</si>
  <si>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</si>
  <si>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</si>
  <si>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</si>
  <si>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</si>
  <si>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</si>
  <si>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</si>
  <si>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</si>
  <si>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</si>
  <si>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</si>
  <si>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</si>
  <si>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</si>
  <si>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</si>
  <si>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</si>
  <si>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</si>
  <si>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</si>
  <si>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</si>
  <si>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</si>
  <si>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</si>
  <si>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</si>
  <si>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</si>
  <si>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</si>
  <si>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</si>
  <si>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</si>
  <si>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</si>
  <si>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</si>
  <si>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</si>
  <si>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</si>
  <si>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</si>
  <si>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</si>
  <si>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</si>
  <si>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</si>
  <si>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</si>
  <si>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</si>
  <si>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</si>
  <si>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</si>
  <si>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</si>
  <si>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</si>
  <si>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</si>
  <si>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</si>
  <si>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</si>
  <si>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</si>
  <si>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</si>
  <si>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</si>
  <si>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</si>
  <si>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</si>
  <si>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</si>
  <si>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</si>
  <si>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</si>
  <si>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</si>
  <si>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</si>
  <si>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</si>
  <si>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</si>
  <si>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</si>
  <si>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</si>
  <si>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</si>
  <si>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</si>
  <si>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</si>
  <si>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</si>
  <si>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</si>
  <si>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</si>
  <si>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</si>
  <si>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</si>
  <si>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</si>
  <si>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</si>
  <si>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</si>
  <si>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</si>
  <si>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</si>
  <si>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</si>
  <si>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</si>
  <si>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</si>
  <si>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</si>
  <si>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</si>
  <si>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</si>
  <si>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</si>
  <si>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</si>
  <si>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</si>
  <si>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</si>
  <si>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</si>
  <si>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</si>
  <si>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</si>
  <si>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</si>
  <si>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</si>
  <si>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</si>
  <si>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</si>
  <si>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</si>
  <si>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</si>
  <si>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</si>
  <si>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</si>
  <si>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</si>
  <si>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</si>
  <si>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</si>
  <si>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</si>
  <si>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</si>
  <si>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</si>
  <si>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</si>
  <si>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</si>
  <si>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</si>
  <si>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</si>
  <si>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</si>
  <si>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</si>
  <si>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</si>
  <si>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</si>
  <si>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</si>
  <si>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</si>
  <si>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</si>
  <si>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</si>
  <si>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</si>
  <si>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</si>
  <si>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</si>
  <si>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</si>
  <si>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</si>
  <si>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</si>
  <si>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</si>
  <si>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</si>
  <si>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</si>
  <si>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</si>
  <si>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</si>
  <si>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</si>
  <si>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</si>
  <si>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</si>
  <si>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</si>
  <si>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</si>
  <si>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</si>
  <si>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</si>
  <si>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</si>
  <si>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</si>
  <si>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</si>
  <si>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</si>
  <si>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</si>
  <si>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</si>
  <si>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</si>
  <si>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</si>
  <si>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</si>
  <si>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</si>
  <si>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</si>
  <si>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</si>
  <si>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</si>
  <si>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</si>
  <si>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</si>
  <si>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</si>
  <si>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</si>
  <si>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</si>
  <si>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</si>
  <si>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</si>
  <si>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</si>
  <si>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</si>
  <si>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</si>
  <si>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</si>
  <si>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</si>
  <si>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</si>
  <si>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</si>
  <si>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</si>
  <si>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</si>
  <si>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</si>
  <si>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</si>
  <si>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</si>
  <si>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</si>
  <si>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</si>
  <si>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</si>
  <si>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</si>
  <si>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</si>
  <si>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</si>
  <si>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</si>
  <si>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</si>
  <si>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</si>
  <si>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</si>
  <si>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</si>
  <si>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</si>
  <si>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</si>
  <si>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</si>
  <si>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</si>
  <si>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</si>
  <si>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</si>
  <si>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</si>
  <si>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</si>
  <si>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</si>
  <si>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</si>
  <si>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</si>
  <si>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</si>
  <si>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</si>
  <si>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</si>
  <si>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</si>
  <si>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</si>
  <si>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</si>
  <si>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</si>
  <si>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</si>
  <si>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</si>
  <si>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</si>
  <si>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</si>
  <si>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</si>
  <si>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</si>
  <si>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</si>
  <si>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</si>
  <si>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</si>
  <si>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</si>
  <si>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</si>
  <si>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</si>
  <si>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</si>
  <si>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</si>
  <si>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</si>
  <si>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</si>
  <si>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</si>
  <si>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</si>
  <si>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</si>
  <si>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</si>
  <si>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</si>
  <si>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</si>
  <si>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</si>
  <si>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</si>
  <si>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</si>
  <si>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</si>
  <si>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</si>
  <si>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</si>
  <si>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</si>
  <si>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</si>
  <si>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</si>
  <si>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</si>
  <si>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</si>
  <si>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</si>
  <si>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</si>
  <si>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</si>
  <si>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</si>
  <si>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</si>
  <si>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</si>
  <si>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</si>
  <si>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</si>
  <si>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</si>
  <si>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</si>
  <si>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</si>
  <si>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</si>
  <si>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</si>
  <si>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</si>
  <si>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</si>
  <si>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</si>
  <si>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</si>
  <si>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</si>
  <si>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</si>
  <si>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</si>
  <si>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</si>
  <si>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</si>
  <si>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</si>
  <si>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</si>
  <si>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</si>
  <si>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</si>
  <si>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</si>
  <si>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</si>
  <si>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</si>
  <si>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</si>
  <si>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</si>
  <si>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</si>
  <si>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</si>
  <si>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</si>
  <si>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</si>
  <si>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</si>
  <si>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</si>
  <si>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</si>
  <si>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</si>
  <si>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</si>
  <si>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</si>
  <si>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</si>
  <si>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</si>
  <si>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</si>
  <si>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</si>
  <si>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</si>
  <si>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</si>
  <si>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</si>
  <si>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</si>
  <si>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</si>
  <si>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</si>
  <si>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</si>
  <si>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</si>
  <si>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</si>
  <si>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</si>
  <si>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</si>
  <si>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</si>
  <si>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</si>
  <si>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</si>
  <si>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</si>
  <si>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</si>
  <si>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</si>
  <si>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</si>
  <si>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</si>
  <si>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</si>
  <si>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</si>
  <si>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</si>
  <si>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</si>
  <si>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</si>
  <si>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</si>
  <si>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</si>
  <si>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</si>
  <si>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</si>
  <si>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</si>
  <si>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</si>
  <si>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</si>
  <si>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</si>
  <si>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</si>
  <si>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</si>
  <si>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</si>
  <si>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</si>
  <si>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</si>
  <si>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</si>
  <si>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</si>
  <si>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</si>
  <si>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</si>
  <si>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</si>
  <si>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</si>
  <si>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</si>
  <si>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</si>
  <si>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</si>
  <si>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</si>
  <si>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</si>
  <si>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</si>
  <si>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</si>
  <si>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</si>
  <si>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</si>
  <si>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</si>
  <si>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</si>
  <si>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</si>
  <si>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</si>
  <si>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</si>
  <si>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</si>
  <si>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</si>
  <si>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</si>
  <si>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</si>
  <si>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</si>
  <si>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</si>
  <si>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</si>
  <si>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</si>
  <si>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</si>
  <si>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</si>
  <si>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</si>
  <si>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</si>
  <si>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</si>
  <si>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</si>
  <si>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</si>
  <si>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</si>
  <si>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</si>
  <si>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</si>
  <si>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</si>
  <si>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</si>
  <si>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</si>
  <si>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</si>
  <si>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</si>
  <si>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</si>
  <si>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</si>
  <si>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</si>
  <si>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</si>
  <si>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</si>
  <si>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</si>
  <si>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</si>
  <si>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</si>
  <si>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</si>
  <si>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</si>
  <si>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</si>
  <si>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</si>
  <si>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</si>
  <si>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</si>
  <si>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</si>
  <si>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</si>
  <si>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</si>
  <si>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</si>
  <si>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</si>
  <si>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</si>
  <si>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</si>
  <si>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</si>
  <si>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</si>
  <si>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</si>
  <si>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</si>
  <si>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</si>
  <si>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</si>
  <si>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</si>
  <si>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</si>
  <si>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</si>
  <si>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</si>
  <si>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</si>
  <si>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</si>
  <si>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</si>
  <si>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</si>
  <si>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</si>
  <si>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</si>
  <si>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</si>
  <si>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</si>
  <si>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</si>
  <si>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</si>
  <si>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</si>
  <si>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</si>
  <si>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</si>
  <si>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</si>
  <si>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</si>
  <si>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</si>
  <si>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</si>
  <si>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</si>
  <si>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</si>
  <si>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</si>
  <si>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</si>
  <si>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</si>
  <si>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</si>
  <si>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</si>
  <si>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</si>
  <si>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</si>
  <si>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</si>
  <si>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</si>
  <si>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</si>
  <si>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</si>
  <si>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</si>
  <si>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</si>
  <si>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</si>
  <si>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</si>
  <si>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</si>
  <si>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</si>
  <si>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</si>
  <si>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</si>
  <si>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</si>
  <si>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</si>
  <si>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</si>
  <si>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</si>
  <si>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</si>
  <si>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</si>
  <si>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</si>
  <si>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</si>
  <si>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</si>
  <si>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</si>
  <si>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</si>
  <si>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</si>
  <si>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</si>
  <si>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</si>
  <si>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</si>
  <si>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</si>
  <si>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</si>
  <si>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</si>
  <si>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</si>
  <si>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</si>
  <si>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</si>
  <si>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</si>
  <si>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</si>
  <si>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</si>
  <si>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</si>
  <si>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</si>
  <si>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</si>
  <si>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</si>
  <si>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</si>
  <si>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</si>
  <si>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</si>
  <si>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</si>
  <si>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</si>
  <si>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</si>
  <si>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</si>
  <si>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</si>
  <si>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</si>
  <si>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</si>
  <si>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</si>
  <si>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</si>
  <si>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</si>
  <si>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</si>
  <si>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</si>
  <si>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</si>
  <si>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</si>
  <si>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</si>
  <si>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</si>
  <si>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</si>
  <si>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</si>
  <si>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</si>
  <si>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</si>
  <si>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</si>
  <si>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</si>
  <si>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</si>
  <si>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</si>
  <si>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</si>
  <si>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</si>
  <si>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</si>
  <si>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</si>
  <si>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</si>
  <si>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</si>
  <si>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</si>
  <si>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</si>
  <si>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</si>
  <si>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</si>
  <si>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</si>
  <si>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</si>
  <si>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</si>
  <si>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</si>
  <si>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</si>
  <si>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</si>
  <si>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</si>
  <si>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</si>
  <si>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</si>
  <si>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</si>
  <si>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</si>
  <si>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</si>
  <si>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</si>
  <si>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</si>
  <si>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</si>
  <si>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</si>
  <si>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</si>
  <si>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</si>
  <si>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</si>
  <si>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</si>
  <si>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</si>
  <si>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</si>
  <si>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</si>
  <si>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</si>
  <si>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</si>
  <si>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</si>
  <si>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</si>
  <si>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</si>
  <si>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</si>
  <si>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</si>
  <si>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</si>
  <si>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</si>
  <si>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</si>
  <si>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</si>
  <si>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</si>
  <si>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</si>
  <si>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</si>
  <si>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</si>
  <si>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</si>
  <si>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</si>
  <si>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</si>
  <si>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</si>
  <si>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</si>
  <si>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</si>
  <si>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</si>
  <si>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</si>
  <si>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</si>
  <si>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</si>
  <si>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</si>
  <si>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</si>
  <si>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</si>
  <si>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</si>
  <si>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</si>
  <si>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</si>
  <si>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</si>
  <si>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</si>
  <si>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</si>
  <si>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</si>
  <si>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</si>
  <si>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</si>
  <si>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</si>
  <si>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</si>
  <si>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</si>
  <si>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</si>
  <si>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</si>
  <si>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</si>
  <si>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</si>
  <si>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</si>
  <si>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</si>
  <si>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</si>
  <si>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</si>
  <si>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</si>
  <si>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</si>
  <si>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</si>
  <si>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</si>
  <si>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</si>
  <si>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</si>
  <si>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</si>
  <si>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</si>
  <si>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</si>
  <si>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</si>
  <si>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</si>
  <si>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</si>
  <si>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</si>
  <si>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</si>
  <si>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</si>
  <si>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</si>
  <si>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</si>
  <si>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</si>
  <si>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</si>
  <si>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</si>
  <si>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</si>
  <si>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</si>
  <si>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</si>
  <si>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</si>
  <si>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</si>
  <si>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</si>
  <si>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</si>
  <si>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</si>
  <si>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</si>
  <si>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</si>
  <si>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</si>
  <si>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</si>
  <si>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</si>
  <si>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</si>
  <si>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</si>
  <si>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</si>
  <si>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</si>
  <si>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</si>
  <si>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</si>
  <si>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</si>
  <si>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</si>
  <si>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</si>
  <si>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</si>
  <si>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</si>
  <si>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</si>
  <si>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</si>
  <si>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</si>
  <si>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</si>
  <si>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</si>
  <si>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</si>
  <si>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</si>
  <si>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</si>
  <si>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</si>
  <si>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</si>
  <si>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</si>
  <si>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</si>
  <si>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</si>
  <si>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</si>
  <si>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</si>
  <si>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</si>
  <si>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</si>
  <si>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</si>
  <si>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</si>
  <si>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</si>
  <si>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</si>
  <si>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</si>
  <si>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</si>
  <si>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</si>
  <si>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</si>
  <si>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</si>
  <si>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</si>
  <si>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</si>
  <si>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</si>
  <si>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</si>
  <si>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</si>
  <si>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</si>
  <si>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</si>
  <si>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</si>
  <si>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</si>
  <si>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</si>
  <si>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</si>
  <si>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</si>
  <si>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</si>
  <si>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</si>
  <si>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</si>
  <si>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</si>
  <si>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</si>
  <si>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</si>
  <si>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</si>
  <si>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</si>
  <si>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</si>
  <si>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</si>
  <si>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</si>
  <si>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</si>
  <si>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</si>
  <si>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</si>
  <si>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</si>
  <si>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</si>
  <si>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</si>
  <si>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</si>
  <si>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</si>
  <si>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</si>
  <si>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</si>
  <si>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</si>
  <si>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</si>
  <si>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</si>
  <si>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</si>
  <si>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</si>
  <si>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</si>
  <si>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</si>
  <si>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</si>
  <si>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</si>
  <si>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</si>
  <si>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</si>
  <si>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</si>
  <si>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</si>
  <si>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</si>
  <si>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</si>
  <si>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</si>
  <si>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</si>
  <si>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</si>
  <si>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</si>
  <si>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</si>
  <si>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</si>
  <si>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</si>
  <si>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</si>
  <si>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</si>
  <si>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</si>
  <si>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</si>
  <si>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</si>
  <si>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</si>
  <si>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</si>
  <si>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</si>
  <si>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</si>
  <si>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</si>
  <si>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</si>
  <si>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</si>
  <si>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</si>
  <si>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</si>
  <si>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</si>
  <si>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</si>
  <si>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</si>
  <si>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</si>
  <si>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</si>
  <si>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</si>
  <si>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</si>
  <si>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</si>
  <si>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</si>
  <si>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</si>
  <si>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</si>
  <si>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</si>
  <si>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</si>
  <si>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</si>
  <si>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</si>
  <si>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</si>
  <si>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</si>
  <si>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</si>
  <si>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</si>
  <si>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</si>
  <si>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</si>
  <si>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</si>
  <si>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</si>
  <si>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</si>
  <si>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</si>
  <si>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</si>
  <si>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</si>
  <si>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</si>
  <si>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</si>
  <si>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</si>
  <si>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</si>
  <si>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</si>
  <si>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</si>
  <si>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</si>
  <si>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</si>
  <si>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</si>
  <si>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</si>
  <si>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</si>
  <si>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</si>
  <si>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</si>
  <si>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</si>
  <si>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</si>
  <si>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</si>
  <si>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</si>
  <si>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</si>
  <si>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</si>
  <si>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</si>
  <si>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</si>
  <si>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</si>
  <si>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</si>
  <si>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</si>
  <si>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</si>
  <si>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</si>
  <si>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</si>
  <si>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</si>
  <si>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</si>
  <si>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</si>
  <si>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</si>
  <si>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</si>
  <si>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</si>
  <si>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</si>
  <si>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</si>
  <si>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</si>
  <si>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</si>
  <si>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</si>
  <si>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</si>
  <si>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</si>
  <si>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</si>
  <si>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</si>
  <si>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</si>
  <si>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</si>
  <si>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</si>
  <si>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</si>
  <si>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</si>
  <si>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</si>
  <si>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</si>
  <si>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</si>
  <si>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</si>
  <si>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</si>
  <si>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</si>
  <si>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</si>
  <si>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</si>
  <si>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</si>
  <si>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</si>
  <si>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</si>
  <si>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</si>
  <si>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</si>
  <si>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</si>
  <si>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</si>
  <si>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</si>
  <si>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</si>
  <si>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</si>
  <si>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</si>
  <si>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</si>
  <si>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</si>
  <si>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</si>
  <si>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</si>
  <si>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</si>
  <si>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</si>
  <si>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</si>
  <si>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</si>
  <si>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</si>
  <si>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</si>
  <si>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</si>
  <si>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</si>
  <si>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</si>
  <si>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</si>
  <si>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</si>
  <si>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</si>
  <si>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</si>
  <si>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</si>
  <si>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</si>
  <si>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</si>
  <si>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</si>
  <si>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</si>
  <si>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</si>
  <si>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</si>
  <si>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</si>
  <si>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</si>
  <si>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</si>
  <si>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</si>
  <si>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</si>
  <si>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</si>
  <si>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</si>
  <si>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</si>
  <si>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</si>
  <si>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</si>
  <si>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</si>
  <si>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</si>
  <si>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</si>
  <si>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</si>
  <si>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</si>
  <si>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</si>
  <si>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</si>
  <si>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</si>
  <si>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</si>
  <si>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</si>
  <si>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</si>
  <si>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</si>
  <si>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</si>
  <si>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</si>
  <si>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</si>
  <si>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</si>
  <si>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</si>
  <si>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</si>
  <si>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</si>
  <si>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</si>
  <si>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</si>
  <si>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</si>
  <si>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</si>
  <si>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</si>
  <si>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</si>
  <si>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</si>
  <si>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</si>
  <si>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</si>
  <si>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</si>
  <si>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</si>
  <si>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</si>
  <si>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</si>
  <si>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</si>
  <si>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</si>
  <si>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</si>
  <si>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</si>
  <si>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</si>
  <si>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</si>
  <si>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</si>
  <si>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</si>
  <si>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</si>
  <si>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</si>
  <si>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</si>
  <si>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</si>
  <si>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</si>
  <si>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</si>
  <si>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</si>
  <si>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</si>
  <si>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</si>
  <si>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</si>
  <si>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</si>
  <si>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</si>
  <si>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</si>
  <si>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</si>
  <si>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</si>
  <si>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</si>
  <si>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</si>
  <si>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</si>
  <si>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</si>
  <si>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</si>
  <si>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</si>
  <si>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</si>
  <si>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</si>
  <si>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</si>
  <si>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</si>
  <si>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</si>
  <si>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</si>
  <si>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</si>
  <si>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</si>
  <si>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</si>
  <si>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</si>
  <si>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</si>
  <si>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</si>
  <si>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</si>
  <si>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</si>
  <si>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</si>
  <si>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</si>
  <si>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</si>
  <si>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</si>
  <si>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</si>
  <si>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</si>
  <si>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</si>
  <si>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</si>
  <si>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</si>
  <si>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</si>
  <si>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</si>
  <si>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</si>
  <si>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</si>
  <si>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</si>
  <si>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</si>
  <si>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</si>
  <si>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</si>
  <si>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</si>
  <si>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</si>
  <si>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</si>
  <si>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</si>
  <si>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</si>
  <si>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</si>
  <si>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</si>
  <si>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</si>
  <si>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</si>
  <si>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</si>
  <si>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</si>
  <si>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</si>
  <si>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</si>
  <si>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</si>
  <si>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</si>
  <si>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</si>
  <si>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</si>
  <si>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</si>
  <si>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</si>
  <si>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</si>
  <si>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</si>
  <si>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</si>
  <si>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</si>
  <si>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</si>
  <si>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</si>
  <si>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</si>
  <si>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</si>
  <si>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</si>
  <si>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</si>
  <si>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</si>
  <si>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</si>
  <si>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</si>
  <si>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</si>
  <si>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</si>
  <si>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</si>
  <si>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</si>
  <si>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</si>
  <si>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</si>
  <si>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</si>
  <si>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</si>
  <si>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</si>
  <si>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</si>
  <si>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</si>
  <si>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</si>
  <si>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</si>
  <si>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</si>
  <si>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</si>
  <si>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</si>
  <si>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</si>
  <si>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</si>
  <si>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</si>
  <si>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</si>
  <si>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</si>
  <si>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</si>
  <si>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</si>
  <si>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</si>
  <si>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</si>
  <si>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</si>
  <si>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</si>
  <si>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</si>
  <si>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</si>
  <si>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</si>
  <si>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</si>
  <si>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</si>
  <si>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</si>
  <si>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</si>
  <si>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</si>
  <si>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</si>
  <si>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</si>
  <si>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</si>
  <si>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</si>
  <si>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</si>
  <si>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</si>
  <si>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</si>
  <si>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</si>
  <si>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</si>
  <si>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</si>
  <si>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</si>
  <si>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</si>
  <si>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</si>
  <si>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</si>
  <si>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</si>
  <si>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</si>
  <si>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</si>
  <si>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</si>
  <si>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</si>
  <si>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</si>
  <si>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</si>
  <si>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</si>
  <si>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</si>
  <si>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</si>
  <si>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</si>
  <si>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</si>
  <si>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</si>
  <si>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</si>
  <si>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</si>
  <si>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</si>
  <si>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</si>
  <si>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</si>
  <si>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</si>
  <si>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</si>
  <si>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</si>
  <si>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</si>
  <si>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</si>
  <si>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</si>
  <si>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</si>
  <si>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</si>
  <si>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</si>
  <si>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</si>
  <si>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</si>
  <si>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</si>
  <si>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</si>
  <si>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</si>
  <si>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</si>
  <si>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</si>
  <si>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</si>
  <si>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</si>
  <si>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</si>
  <si>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</si>
  <si>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</si>
  <si>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</si>
  <si>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</si>
  <si>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</si>
  <si>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</si>
  <si>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</si>
  <si>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</si>
  <si>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</si>
  <si>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</si>
  <si>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</si>
  <si>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</si>
  <si>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</si>
  <si>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</si>
  <si>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</si>
  <si>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</si>
  <si>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</si>
  <si>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</si>
  <si>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</si>
  <si>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</si>
  <si>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</si>
  <si>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</si>
  <si>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</si>
  <si>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</si>
  <si>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</si>
  <si>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</si>
  <si>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</si>
  <si>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</si>
  <si>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</si>
  <si>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</si>
  <si>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</si>
  <si>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</si>
  <si>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</si>
  <si>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</si>
  <si>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</si>
  <si>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</si>
  <si>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</si>
  <si>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</si>
  <si>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</si>
  <si>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</si>
  <si>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</si>
  <si>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</si>
  <si>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</si>
  <si>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</si>
  <si>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</si>
  <si>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</si>
  <si>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</si>
  <si>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</si>
  <si>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</si>
  <si>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</si>
  <si>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</si>
  <si>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</si>
  <si>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</si>
  <si>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</si>
  <si>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</si>
  <si>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</si>
  <si>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</si>
  <si>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</si>
  <si>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</si>
  <si>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</si>
  <si>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</si>
  <si>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</si>
  <si>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</si>
  <si>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</si>
  <si>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</si>
  <si>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</si>
  <si>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</si>
  <si>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</si>
  <si>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</si>
  <si>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</si>
  <si>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</si>
  <si>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</si>
  <si>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</si>
  <si>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</si>
  <si>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</si>
  <si>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</si>
  <si>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</si>
  <si>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</si>
  <si>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</si>
  <si>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</si>
  <si>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</si>
  <si>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</si>
  <si>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</si>
  <si>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</si>
  <si>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</si>
  <si>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</si>
  <si>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</si>
  <si>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</si>
  <si>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</si>
  <si>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</si>
  <si>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</si>
  <si>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</si>
  <si>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</si>
  <si>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</si>
  <si>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</si>
  <si>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</si>
  <si>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</si>
  <si>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</si>
  <si>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</si>
  <si>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</si>
  <si>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</si>
  <si>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</si>
  <si>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</si>
  <si>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</si>
  <si>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</si>
  <si>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</si>
  <si>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</si>
  <si>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</si>
  <si>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</si>
  <si>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</si>
  <si>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</si>
  <si>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</si>
  <si>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</si>
  <si>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</si>
  <si>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</si>
  <si>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</si>
  <si>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</si>
  <si>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</si>
  <si>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</si>
  <si>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</si>
  <si>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</si>
  <si>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</si>
  <si>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</si>
  <si>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</si>
  <si>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</si>
  <si>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</si>
  <si>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</si>
  <si>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</si>
  <si>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</si>
  <si>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</si>
  <si>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</si>
  <si>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</si>
  <si>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</si>
  <si>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</si>
  <si>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</si>
  <si>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</si>
  <si>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</si>
  <si>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</si>
  <si>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</si>
  <si>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</si>
  <si>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</si>
  <si>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</si>
  <si>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</si>
  <si>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</si>
  <si>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</si>
  <si>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</si>
  <si>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</si>
  <si>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</si>
  <si>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</si>
  <si>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</si>
  <si>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</si>
  <si>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</si>
  <si>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</si>
  <si>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</si>
  <si>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</si>
  <si>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</si>
  <si>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</si>
  <si>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</si>
  <si>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</si>
  <si>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</si>
  <si>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</si>
  <si>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</si>
  <si>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</si>
  <si>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</si>
  <si>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</si>
  <si>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</si>
  <si>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</si>
  <si>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</si>
  <si>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</si>
  <si>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</si>
  <si>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</si>
  <si>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</si>
  <si>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</si>
  <si>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</si>
  <si>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</si>
  <si>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</si>
  <si>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</si>
  <si>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</si>
  <si>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</si>
  <si>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</si>
  <si>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</si>
  <si>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</si>
  <si>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</si>
  <si>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</si>
  <si>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</si>
  <si>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</si>
  <si>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</si>
  <si>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</si>
  <si>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</si>
  <si>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</si>
  <si>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</si>
  <si>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</si>
  <si>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</si>
  <si>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</si>
  <si>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</si>
  <si>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</si>
  <si>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</si>
  <si>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</si>
  <si>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</si>
  <si>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</si>
  <si>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</si>
  <si>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</si>
  <si>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</si>
  <si>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</si>
  <si>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</si>
  <si>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</si>
  <si>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</si>
  <si>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</si>
  <si>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</si>
  <si>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</si>
  <si>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</si>
  <si>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</si>
  <si>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</si>
  <si>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</si>
  <si>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</si>
  <si>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</si>
  <si>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</si>
  <si>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</si>
  <si>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</si>
  <si>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</si>
  <si>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</si>
  <si>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</si>
  <si>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</si>
  <si>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</si>
  <si>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</si>
  <si>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</si>
  <si>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</si>
  <si>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</si>
  <si>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</si>
  <si>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</si>
  <si>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</si>
  <si>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</si>
  <si>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</si>
  <si>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</si>
  <si>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</si>
  <si>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</si>
  <si>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</si>
  <si>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</si>
  <si>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</si>
  <si>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</si>
  <si>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</si>
  <si>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</si>
  <si>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</si>
  <si>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</si>
  <si>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</si>
  <si>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</si>
  <si>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</si>
  <si>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</si>
  <si>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</si>
  <si>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</si>
  <si>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</si>
  <si>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</si>
  <si>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</si>
  <si>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</si>
  <si>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</si>
  <si>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</si>
  <si>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</si>
  <si>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</si>
  <si>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</si>
  <si>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</si>
  <si>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</si>
  <si>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</si>
  <si>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</si>
  <si>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</si>
  <si>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</si>
  <si>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</si>
  <si>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</si>
  <si>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</si>
  <si>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</si>
  <si>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</si>
  <si>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</si>
  <si>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</si>
  <si>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</si>
  <si>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</si>
  <si>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</si>
  <si>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</si>
  <si>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</si>
  <si>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</si>
  <si>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</si>
  <si>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</si>
  <si>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</si>
  <si>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</si>
  <si>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</si>
  <si>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</si>
  <si>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</si>
  <si>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</si>
  <si>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</si>
  <si>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</si>
  <si>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</si>
  <si>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</si>
  <si>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</si>
  <si>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</si>
  <si>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</si>
  <si>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</si>
  <si>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</si>
  <si>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</si>
  <si>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</si>
  <si>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</si>
  <si>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</si>
  <si>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</si>
  <si>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</si>
  <si>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</si>
  <si>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</si>
  <si>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</si>
  <si>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</si>
  <si>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</si>
  <si>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</si>
  <si>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</si>
  <si>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</si>
  <si>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</si>
  <si>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</si>
  <si>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</si>
  <si>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</si>
  <si>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</si>
  <si>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</si>
  <si>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</si>
  <si>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</si>
  <si>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</si>
  <si>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</si>
  <si>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</si>
  <si>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</si>
  <si>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</si>
  <si>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</si>
  <si>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</si>
  <si>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</si>
  <si>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</si>
  <si>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</si>
  <si>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</si>
  <si>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</si>
  <si>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</si>
  <si>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</si>
  <si>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</si>
  <si>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</si>
  <si>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</si>
  <si>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</si>
  <si>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</si>
  <si>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</si>
  <si>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</si>
  <si>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</si>
  <si>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</si>
  <si>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</si>
  <si>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</si>
  <si>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</si>
  <si>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</si>
  <si>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</si>
  <si>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</si>
  <si>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</si>
  <si>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</si>
  <si>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</si>
  <si>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</si>
  <si>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</si>
  <si>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</si>
  <si>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</si>
  <si>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</si>
  <si>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</si>
  <si>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</si>
  <si>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</si>
  <si>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</si>
  <si>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</si>
  <si>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</si>
  <si>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</si>
  <si>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</si>
  <si>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</si>
  <si>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</si>
  <si>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</si>
  <si>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</si>
  <si>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</si>
  <si>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</si>
  <si>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</si>
  <si>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</si>
  <si>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</si>
  <si>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</si>
  <si>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</si>
  <si>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</si>
  <si>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</si>
  <si>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</si>
  <si>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</si>
  <si>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</si>
  <si>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</si>
  <si>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</si>
  <si>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</si>
  <si>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</si>
  <si>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</si>
  <si>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</si>
  <si>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</si>
  <si>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</si>
  <si>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</si>
  <si>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</si>
  <si>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</si>
  <si>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</si>
  <si>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</si>
  <si>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</si>
  <si>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</si>
  <si>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</si>
  <si>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</si>
  <si>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</si>
  <si>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</si>
  <si>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</si>
  <si>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</si>
  <si>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</si>
  <si>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</si>
  <si>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</si>
  <si>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</si>
  <si>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</si>
  <si>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</si>
  <si>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</si>
  <si>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</si>
  <si>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</si>
  <si>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</si>
  <si>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</si>
  <si>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</si>
  <si>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</si>
  <si>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</si>
  <si>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</si>
  <si>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</si>
  <si>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</si>
  <si>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</si>
  <si>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</si>
  <si>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</si>
  <si>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</si>
  <si>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</si>
  <si>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</si>
  <si>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</si>
  <si>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</si>
  <si>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</si>
  <si>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</si>
  <si>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</si>
  <si>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</si>
  <si>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</si>
  <si>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</si>
  <si>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</si>
  <si>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</si>
  <si>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</si>
  <si>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</si>
  <si>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</si>
  <si>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</si>
  <si>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</si>
  <si>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</si>
  <si>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</si>
  <si>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</si>
  <si>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</si>
  <si>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</si>
  <si>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</si>
  <si>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</si>
  <si>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</si>
  <si>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</si>
  <si>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</si>
  <si>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</si>
  <si>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</si>
  <si>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</si>
  <si>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</si>
  <si>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</si>
  <si>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</si>
  <si>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</si>
  <si>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</si>
  <si>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</si>
  <si>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</si>
  <si>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</si>
  <si>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</si>
  <si>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</si>
  <si>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</si>
  <si>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</si>
  <si>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</si>
  <si>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</si>
  <si>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</si>
  <si>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</si>
  <si>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</si>
  <si>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</si>
  <si>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</si>
  <si>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</si>
  <si>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</si>
  <si>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</si>
  <si>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</si>
  <si>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</si>
  <si>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</si>
  <si>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</si>
  <si>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</si>
  <si>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</si>
  <si>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</si>
  <si>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</si>
  <si>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</si>
  <si>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</si>
  <si>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</si>
  <si>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</si>
  <si>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</si>
  <si>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</si>
  <si>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</si>
  <si>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</si>
  <si>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</si>
  <si>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</si>
  <si>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</si>
  <si>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</si>
  <si>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</si>
  <si>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</si>
  <si>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</si>
  <si>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</si>
  <si>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</si>
  <si>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</si>
  <si>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</si>
  <si>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</si>
  <si>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</si>
  <si>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</si>
  <si>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</si>
  <si>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</si>
  <si>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</si>
  <si>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</si>
  <si>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</si>
  <si>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</si>
  <si>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</si>
  <si>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</si>
  <si>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</si>
  <si>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</si>
  <si>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</si>
  <si>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</si>
  <si>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</si>
  <si>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</si>
  <si>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</si>
  <si>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</si>
  <si>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</si>
  <si>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</si>
  <si>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</si>
  <si>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</si>
  <si>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</si>
  <si>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</si>
  <si>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</si>
  <si>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</si>
  <si>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</si>
  <si>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</si>
  <si>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</si>
  <si>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</si>
  <si>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</si>
  <si>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</si>
  <si>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</si>
  <si>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</si>
  <si>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</si>
  <si>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</si>
  <si>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</si>
  <si>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</si>
  <si>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</si>
  <si>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</si>
  <si>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</si>
  <si>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</si>
  <si>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</si>
  <si>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</si>
  <si>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</si>
  <si>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</si>
  <si>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</si>
  <si>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</si>
  <si>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</si>
  <si>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</si>
  <si>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</si>
  <si>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</si>
  <si>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</si>
  <si>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</si>
  <si>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</si>
  <si>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</si>
  <si>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</si>
  <si>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</si>
  <si>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</si>
  <si>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</si>
  <si>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</si>
  <si>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</si>
  <si>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</si>
  <si>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</si>
  <si>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</si>
  <si>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</si>
  <si>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</si>
  <si>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</si>
  <si>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</si>
  <si>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</si>
  <si>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</si>
  <si>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</si>
  <si>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</si>
  <si>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</si>
  <si>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</si>
  <si>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</si>
  <si>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</si>
  <si>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</si>
  <si>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</si>
  <si>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</si>
  <si>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</si>
  <si>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</si>
  <si>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</si>
  <si>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</si>
  <si>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</si>
  <si>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</si>
  <si>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</si>
  <si>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</si>
  <si>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</si>
  <si>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</si>
  <si>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</si>
  <si>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</si>
  <si>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</si>
  <si>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</si>
  <si>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</si>
  <si>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</si>
  <si>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</si>
  <si>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</si>
  <si>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</si>
  <si>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</si>
  <si>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</si>
  <si>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</si>
  <si>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</si>
  <si>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</si>
  <si>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</si>
  <si>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</si>
  <si>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</si>
  <si>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</si>
  <si>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</si>
  <si>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</si>
  <si>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</si>
  <si>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</si>
  <si>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</si>
  <si>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</si>
  <si>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</si>
  <si>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</si>
  <si>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</si>
  <si>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</si>
  <si>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</si>
  <si>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</si>
  <si>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</si>
  <si>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</si>
  <si>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</si>
  <si>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</si>
  <si>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</si>
  <si>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</si>
  <si>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</si>
  <si>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</si>
  <si>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</si>
  <si>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</si>
  <si>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</si>
  <si>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</si>
  <si>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</si>
  <si>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</si>
  <si>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</si>
  <si>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</si>
  <si>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</si>
  <si>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</si>
  <si>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</si>
  <si>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</si>
  <si>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</si>
  <si>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</si>
  <si>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</si>
  <si>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</si>
  <si>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</si>
  <si>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</si>
  <si>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</si>
  <si>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</si>
  <si>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</si>
  <si>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</si>
  <si>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</si>
  <si>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</si>
  <si>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</si>
  <si>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</si>
  <si>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</si>
  <si>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</si>
  <si>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</si>
  <si>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</si>
  <si>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</si>
  <si>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</si>
  <si>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</si>
  <si>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</si>
  <si>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</si>
  <si>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</si>
  <si>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</si>
  <si>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</si>
  <si>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</si>
  <si>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</si>
  <si>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</si>
  <si>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</si>
  <si>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</si>
  <si>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</si>
  <si>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</si>
  <si>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</si>
  <si>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</si>
  <si>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</si>
  <si>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</si>
  <si>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</si>
  <si>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</si>
  <si>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</si>
  <si>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</si>
  <si>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</si>
  <si>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</si>
  <si>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</si>
  <si>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</si>
  <si>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</si>
  <si>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</si>
  <si>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</si>
  <si>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</si>
  <si>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</si>
  <si>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</si>
  <si>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</si>
  <si>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</si>
  <si>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</si>
  <si>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</si>
  <si>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</si>
  <si>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</si>
  <si>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</si>
  <si>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</si>
  <si>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</si>
  <si>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</si>
  <si>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</si>
  <si>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</si>
  <si>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</si>
  <si>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</si>
  <si>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</si>
  <si>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</si>
  <si>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</si>
  <si>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</si>
  <si>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</si>
  <si>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</si>
  <si>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</si>
  <si>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</si>
  <si>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</si>
  <si>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</si>
  <si>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</si>
  <si>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</si>
  <si>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</si>
  <si>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</si>
  <si>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</si>
  <si>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</si>
  <si>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</si>
  <si>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</si>
  <si>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</si>
  <si>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</si>
  <si>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</si>
  <si>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</si>
  <si>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</si>
  <si>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</si>
  <si>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</si>
  <si>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</si>
  <si>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</si>
  <si>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</si>
  <si>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</si>
  <si>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</si>
  <si>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</si>
  <si>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</si>
  <si>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</si>
  <si>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</si>
  <si>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</si>
  <si>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</si>
  <si>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</si>
  <si>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</si>
  <si>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</si>
  <si>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</si>
  <si>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</si>
  <si>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</si>
  <si>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</si>
  <si>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</si>
  <si>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</si>
  <si>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</si>
  <si>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</si>
  <si>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</si>
  <si>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</si>
  <si>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</si>
  <si>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</si>
  <si>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</si>
  <si>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</si>
  <si>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</si>
  <si>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</si>
  <si>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</si>
  <si>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</si>
  <si>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</si>
  <si>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</si>
  <si>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</si>
  <si>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</si>
  <si>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</si>
  <si>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</si>
  <si>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</si>
  <si>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</si>
  <si>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</si>
  <si>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</si>
  <si>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</si>
  <si>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</si>
  <si>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</si>
  <si>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</si>
  <si>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</si>
  <si>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</si>
  <si>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</si>
  <si>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</si>
  <si>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</si>
  <si>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</si>
  <si>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</si>
  <si>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</si>
  <si>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</si>
  <si>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</si>
  <si>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</si>
  <si>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</si>
  <si>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</si>
  <si>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</si>
  <si>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</si>
  <si>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</si>
  <si>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</si>
  <si>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</si>
  <si>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</si>
  <si>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</si>
  <si>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</si>
  <si>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</si>
  <si>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</si>
  <si>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</si>
  <si>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</si>
  <si>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</si>
  <si>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</si>
  <si>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</si>
  <si>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</si>
  <si>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</si>
  <si>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</si>
  <si>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</si>
  <si>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</si>
  <si>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</si>
  <si>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</si>
  <si>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</si>
  <si>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</si>
  <si>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</si>
  <si>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</si>
  <si>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</si>
  <si>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</si>
  <si>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</si>
  <si>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</si>
  <si>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</si>
  <si>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</si>
  <si>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</si>
  <si>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</si>
  <si>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</si>
  <si>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</si>
  <si>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</si>
  <si>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</si>
  <si>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</si>
  <si>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</si>
  <si>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</si>
  <si>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</si>
  <si>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</si>
  <si>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</si>
  <si>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</si>
  <si>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</si>
  <si>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</si>
  <si>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</si>
  <si>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</si>
  <si>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</si>
  <si>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</si>
  <si>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</si>
  <si>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</si>
  <si>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</si>
  <si>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</si>
  <si>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</si>
  <si>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</si>
  <si>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</si>
  <si>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</si>
  <si>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</si>
  <si>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</si>
  <si>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</si>
  <si>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</si>
  <si>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</si>
  <si>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</si>
  <si>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</si>
  <si>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</si>
  <si>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</si>
  <si>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</si>
  <si>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</si>
  <si>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</si>
  <si>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</si>
  <si>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</si>
  <si>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</si>
  <si>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</si>
  <si>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</si>
  <si>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</si>
  <si>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</si>
  <si>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</si>
  <si>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</si>
  <si>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</si>
  <si>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</si>
  <si>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</si>
  <si>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</si>
  <si>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</si>
  <si>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</si>
  <si>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</si>
  <si>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</si>
  <si>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</si>
  <si>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</si>
  <si>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</si>
  <si>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</si>
  <si>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</si>
  <si>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</si>
  <si>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</si>
  <si>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</si>
  <si>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</si>
  <si>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</si>
  <si>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</si>
  <si>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</si>
  <si>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</si>
  <si>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</si>
  <si>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</si>
  <si>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</si>
  <si>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</si>
  <si>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</si>
  <si>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</si>
  <si>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</si>
  <si>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</si>
  <si>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</si>
  <si>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</si>
  <si>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</si>
  <si>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</si>
  <si>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</si>
  <si>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</si>
  <si>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</si>
  <si>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</si>
  <si>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</si>
  <si>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</si>
  <si>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</si>
  <si>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</si>
  <si>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</si>
  <si>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</si>
  <si>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</si>
  <si>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</si>
  <si>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</si>
  <si>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</si>
  <si>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</si>
  <si>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</si>
  <si>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</si>
  <si>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</si>
  <si>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</si>
  <si>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</si>
  <si>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</si>
  <si>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</si>
  <si>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</si>
  <si>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</si>
  <si>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</si>
  <si>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</si>
  <si>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</si>
  <si>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</si>
  <si>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</si>
  <si>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</si>
  <si>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</si>
  <si>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</si>
  <si>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</si>
  <si>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</si>
  <si>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</si>
  <si>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</si>
  <si>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</si>
  <si>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</si>
  <si>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</si>
  <si>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</si>
  <si>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</si>
  <si>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</si>
  <si>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</si>
  <si>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</si>
  <si>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</si>
  <si>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</si>
  <si>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</si>
  <si>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</si>
  <si>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</si>
  <si>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</si>
  <si>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</si>
  <si>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</si>
  <si>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</si>
  <si>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</si>
  <si>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</si>
  <si>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</si>
  <si>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</si>
  <si>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</si>
  <si>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</si>
  <si>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</si>
  <si>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</si>
  <si>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</si>
  <si>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</si>
  <si>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</si>
  <si>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</si>
  <si>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</si>
  <si>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</si>
  <si>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</si>
  <si>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</si>
  <si>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</si>
  <si>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</si>
  <si>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</si>
  <si>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</si>
  <si>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</si>
  <si>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</si>
  <si>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</si>
  <si>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</si>
  <si>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</si>
  <si>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</si>
  <si>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</si>
  <si>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</si>
  <si>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</si>
  <si>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</si>
  <si>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</si>
  <si>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</si>
  <si>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</si>
  <si>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</si>
  <si>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</si>
  <si>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</si>
  <si>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</si>
  <si>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</si>
  <si>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</si>
  <si>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</si>
  <si>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</si>
  <si>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</si>
  <si>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</si>
  <si>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</si>
  <si>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</si>
  <si>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</si>
  <si>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</si>
  <si>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</si>
  <si>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</si>
  <si>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</si>
  <si>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</si>
  <si>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</si>
  <si>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</si>
  <si>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</si>
  <si>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</si>
  <si>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</si>
  <si>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</si>
  <si>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</si>
  <si>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</si>
  <si>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</si>
  <si>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</si>
  <si>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</si>
  <si>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</si>
  <si>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</si>
  <si>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</si>
  <si>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</si>
  <si>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</si>
  <si>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</si>
  <si>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</si>
  <si>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</si>
  <si>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</si>
  <si>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</si>
  <si>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</si>
  <si>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</si>
  <si>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</si>
  <si>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</si>
  <si>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</si>
  <si>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</si>
  <si>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</si>
  <si>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</si>
  <si>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</si>
  <si>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</si>
  <si>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</si>
  <si>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</si>
  <si>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</si>
  <si>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</si>
  <si>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</si>
  <si>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</si>
  <si>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</si>
  <si>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</si>
  <si>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</si>
  <si>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</si>
  <si>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</si>
  <si>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</si>
  <si>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</si>
  <si>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</si>
  <si>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</si>
  <si>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</si>
  <si>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</si>
  <si>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</si>
  <si>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</si>
  <si>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</si>
  <si>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</si>
  <si>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</si>
  <si>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</si>
  <si>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</si>
  <si>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</si>
  <si>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</si>
  <si>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</si>
  <si>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</si>
  <si>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</si>
  <si>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</si>
  <si>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</si>
  <si>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</si>
  <si>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</si>
  <si>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</si>
  <si>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</si>
  <si>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</si>
  <si>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</si>
  <si>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</si>
  <si>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</si>
  <si>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</si>
  <si>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</si>
  <si>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</si>
  <si>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</si>
  <si>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</si>
  <si>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</si>
  <si>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</si>
  <si>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</si>
  <si>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</si>
  <si>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</si>
  <si>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</si>
  <si>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</si>
  <si>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</si>
  <si>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</si>
  <si>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</si>
  <si>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</si>
  <si>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</si>
  <si>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</si>
  <si>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</si>
  <si>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</si>
  <si>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</si>
  <si>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</si>
  <si>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</si>
  <si>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</si>
  <si>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</si>
  <si>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</si>
  <si>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</si>
  <si>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</si>
  <si>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</si>
  <si>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</si>
  <si>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</si>
  <si>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</si>
  <si>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</si>
  <si>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</si>
  <si>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</si>
  <si>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</si>
  <si>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</si>
  <si>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</si>
  <si>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</si>
  <si>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</si>
  <si>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</si>
  <si>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</si>
  <si>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</si>
  <si>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</si>
  <si>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</si>
  <si>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</si>
  <si>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</si>
  <si>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</si>
  <si>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</si>
  <si>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</si>
  <si>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</si>
  <si>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</si>
  <si>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</si>
  <si>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</si>
  <si>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</si>
  <si>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</si>
  <si>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</si>
  <si>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</si>
  <si>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</si>
  <si>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</si>
  <si>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</si>
  <si>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</si>
  <si>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</si>
  <si>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</si>
  <si>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</si>
  <si>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</si>
  <si>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</si>
  <si>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</si>
  <si>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</si>
  <si>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</si>
  <si>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</si>
  <si>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</si>
  <si>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</si>
  <si>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</si>
  <si>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</si>
  <si>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</si>
  <si>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</si>
  <si>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</si>
  <si>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</si>
  <si>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</si>
  <si>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</si>
  <si>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</si>
  <si>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</si>
  <si>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</si>
  <si>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</si>
  <si>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</si>
  <si>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</si>
  <si>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</si>
  <si>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</si>
  <si>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</si>
  <si>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</si>
  <si>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</si>
  <si>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</si>
  <si>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</si>
  <si>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</si>
  <si>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</si>
  <si>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</si>
  <si>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</si>
  <si>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</si>
  <si>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</si>
  <si>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</si>
  <si>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</si>
  <si>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</si>
  <si>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</si>
  <si>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</si>
  <si>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</si>
  <si>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</si>
  <si>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</si>
  <si>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</si>
  <si>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</si>
  <si>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</si>
  <si>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</si>
  <si>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</si>
  <si>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</si>
  <si>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</si>
  <si>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</si>
  <si>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</si>
  <si>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</si>
  <si>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</si>
  <si>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</si>
  <si>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</si>
  <si>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</si>
  <si>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</si>
  <si>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</si>
  <si>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</si>
  <si>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</si>
  <si>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</si>
  <si>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</si>
  <si>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</si>
  <si>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</si>
  <si>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</si>
  <si>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</si>
  <si>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</si>
  <si>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</si>
  <si>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</si>
  <si>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</si>
  <si>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</si>
  <si>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</si>
  <si>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</si>
  <si>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</si>
  <si>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</si>
  <si>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</si>
  <si>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</si>
  <si>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</si>
  <si>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</si>
  <si>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</si>
  <si>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</si>
  <si>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</si>
  <si>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</si>
  <si>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</si>
  <si>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</si>
  <si>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</si>
  <si>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</si>
  <si>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</si>
  <si>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</si>
  <si>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</si>
  <si>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</si>
  <si>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</si>
  <si>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</si>
  <si>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</si>
  <si>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</si>
  <si>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</si>
  <si>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</si>
  <si>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</si>
  <si>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</si>
  <si>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</si>
  <si>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</si>
  <si>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</si>
  <si>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</si>
  <si>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</si>
  <si>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</si>
  <si>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</si>
  <si>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</si>
  <si>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</si>
  <si>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</si>
  <si>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</si>
  <si>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</si>
  <si>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</si>
  <si>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</si>
  <si>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</si>
  <si>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</si>
  <si>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</si>
  <si>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</si>
  <si>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</si>
  <si>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</si>
  <si>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</si>
  <si>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</si>
  <si>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</si>
  <si>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</si>
  <si>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</si>
  <si>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</si>
  <si>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</si>
  <si>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</si>
  <si>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</si>
  <si>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</si>
  <si>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</si>
  <si>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</si>
  <si>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</si>
  <si>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</si>
  <si>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</si>
  <si>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</si>
  <si>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</si>
  <si>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</si>
  <si>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</si>
  <si>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</si>
  <si>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</si>
  <si>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</si>
  <si>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</si>
  <si>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</si>
  <si>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</si>
  <si>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</si>
  <si>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</si>
  <si>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</si>
  <si>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</si>
  <si>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</si>
  <si>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</si>
  <si>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</si>
  <si>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</si>
  <si>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</si>
  <si>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</si>
  <si>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</si>
  <si>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</si>
  <si>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</si>
  <si>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</si>
  <si>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</si>
  <si>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</si>
  <si>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</si>
  <si>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</si>
  <si>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</si>
  <si>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</si>
  <si>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</si>
  <si>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</si>
  <si>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</si>
  <si>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</si>
  <si>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</si>
  <si>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</si>
  <si>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</si>
  <si>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</si>
  <si>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</si>
  <si>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</si>
  <si>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</si>
  <si>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</si>
  <si>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</si>
  <si>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</si>
  <si>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</si>
  <si>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</si>
  <si>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</si>
  <si>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</si>
  <si>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</si>
  <si>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</si>
  <si>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</si>
  <si>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</si>
  <si>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</si>
  <si>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</si>
  <si>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</si>
  <si>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</si>
  <si>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</si>
  <si>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</si>
  <si>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</si>
  <si>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</si>
  <si>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</si>
  <si>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</si>
  <si>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</si>
  <si>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</si>
  <si>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</si>
  <si>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</si>
  <si>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</si>
  <si>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</si>
  <si>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</si>
  <si>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</si>
  <si>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</si>
  <si>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</si>
  <si>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</si>
  <si>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</si>
  <si>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</si>
  <si>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</si>
  <si>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</si>
  <si>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</si>
  <si>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</si>
  <si>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</si>
  <si>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</si>
  <si>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</si>
  <si>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</si>
  <si>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</si>
  <si>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</si>
  <si>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</si>
  <si>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</si>
  <si>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</si>
  <si>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</si>
  <si>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</si>
  <si>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</si>
  <si>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</si>
  <si>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</si>
  <si>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</si>
  <si>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</si>
  <si>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</si>
  <si>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</si>
  <si>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</si>
  <si>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</si>
  <si>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</si>
  <si>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</si>
  <si>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</si>
  <si>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</si>
  <si>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</si>
  <si>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</si>
  <si>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</si>
  <si>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</si>
  <si>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</si>
  <si>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</si>
  <si>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</si>
  <si>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</si>
  <si>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</si>
  <si>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</si>
  <si>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</si>
  <si>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</si>
  <si>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</si>
  <si>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</si>
  <si>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</si>
  <si>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</si>
  <si>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</si>
  <si>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</si>
  <si>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</si>
  <si>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</si>
  <si>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</si>
  <si>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</si>
  <si>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</si>
  <si>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</si>
  <si>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</si>
  <si>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</si>
  <si>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</si>
  <si>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</si>
  <si>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</si>
  <si>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</si>
  <si>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</si>
  <si>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</si>
  <si>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</si>
  <si>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</si>
  <si>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</si>
  <si>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</si>
  <si>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</si>
  <si>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</si>
  <si>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</si>
  <si>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</si>
  <si>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</si>
  <si>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</si>
  <si>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</si>
  <si>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</si>
  <si>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</si>
  <si>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</si>
  <si>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</si>
  <si>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</si>
  <si>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</si>
  <si>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</si>
  <si>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</si>
  <si>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</si>
  <si>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</si>
  <si>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</si>
  <si>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</si>
  <si>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</si>
  <si>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</si>
  <si>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</si>
  <si>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</si>
  <si>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</si>
  <si>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</si>
  <si>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</si>
  <si>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</si>
  <si>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</si>
  <si>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</si>
  <si>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</si>
  <si>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</si>
  <si>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</si>
  <si>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</si>
  <si>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</si>
  <si>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</si>
  <si>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</si>
  <si>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</si>
  <si>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</si>
  <si>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</si>
  <si>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</si>
  <si>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</si>
  <si>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</si>
  <si>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</si>
  <si>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</si>
  <si>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</si>
  <si>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</si>
  <si>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</si>
  <si>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</si>
  <si>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</si>
  <si>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</si>
  <si>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</si>
  <si>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</si>
  <si>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</si>
  <si>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</si>
  <si>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</si>
  <si>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</si>
  <si>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</si>
  <si>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</si>
  <si>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</si>
  <si>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</si>
  <si>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</si>
  <si>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</si>
  <si>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</si>
  <si>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</si>
  <si>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</si>
  <si>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</si>
  <si>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</si>
  <si>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</si>
  <si>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</si>
  <si>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</si>
  <si>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</si>
  <si>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</si>
  <si>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</si>
  <si>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</si>
  <si>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</si>
  <si>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</si>
  <si>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</si>
  <si>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</si>
  <si>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</si>
  <si>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</si>
  <si>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</si>
  <si>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</si>
  <si>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</si>
  <si>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</si>
  <si>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</si>
  <si>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</si>
  <si>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</si>
  <si>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</si>
  <si>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</si>
  <si>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</si>
  <si>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</si>
  <si>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</si>
  <si>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</si>
  <si>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</si>
  <si>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</si>
  <si>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</si>
  <si>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</si>
  <si>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</si>
  <si>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</si>
  <si>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</si>
  <si>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</si>
  <si>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</si>
  <si>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</si>
  <si>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</si>
  <si>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</si>
  <si>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</si>
  <si>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</si>
  <si>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</si>
  <si>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</si>
  <si>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</si>
  <si>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</si>
  <si>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</si>
  <si>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</si>
  <si>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</si>
  <si>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</si>
  <si>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</si>
  <si>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</si>
  <si>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</si>
  <si>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</si>
  <si>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</si>
  <si>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</si>
  <si>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</si>
  <si>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</si>
  <si>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</si>
  <si>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</si>
  <si>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</si>
  <si>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</si>
  <si>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</si>
  <si>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</si>
  <si>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</si>
  <si>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</si>
  <si>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</si>
  <si>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</si>
  <si>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</si>
  <si>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</si>
  <si>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</si>
  <si>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</si>
  <si>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</si>
  <si>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</si>
  <si>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</si>
  <si>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</si>
  <si>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</si>
  <si>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</si>
  <si>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</si>
  <si>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</si>
  <si>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</si>
  <si>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</si>
  <si>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</si>
  <si>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</si>
  <si>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</si>
  <si>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</si>
  <si>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</si>
  <si>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</si>
  <si>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</si>
  <si>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</si>
  <si>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</si>
  <si>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</si>
  <si>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</si>
  <si>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</si>
  <si>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</si>
  <si>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</si>
  <si>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</si>
  <si>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</si>
  <si>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</si>
  <si>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</si>
  <si>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</si>
  <si>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</si>
  <si>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</si>
  <si>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</si>
  <si>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</si>
  <si>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</si>
  <si>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</si>
  <si>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</si>
  <si>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</si>
  <si>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</si>
  <si>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</si>
  <si>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</si>
  <si>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</si>
  <si>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</si>
  <si>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</si>
  <si>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</si>
  <si>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</si>
  <si>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</si>
  <si>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</si>
  <si>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</si>
  <si>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</si>
  <si>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</si>
  <si>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</si>
  <si>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</si>
  <si>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</si>
  <si>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</si>
  <si>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</si>
  <si>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</si>
  <si>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</si>
  <si>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</si>
  <si>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</si>
  <si>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</si>
  <si>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</si>
  <si>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</si>
  <si>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</si>
  <si>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</si>
  <si>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</si>
  <si>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</si>
  <si>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</si>
  <si>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</si>
  <si>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</si>
  <si>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</si>
  <si>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</si>
  <si>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</si>
  <si>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</si>
  <si>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</si>
  <si>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</si>
  <si>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</si>
  <si>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</si>
  <si>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</si>
  <si>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</si>
  <si>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</si>
  <si>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</si>
  <si>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</si>
  <si>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</si>
  <si>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</si>
  <si>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</si>
  <si>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</si>
  <si>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</si>
  <si>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</si>
  <si>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</si>
  <si>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</si>
  <si>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</si>
  <si>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</si>
  <si>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</si>
  <si>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</si>
  <si>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</si>
  <si>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</si>
  <si>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</si>
  <si>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</si>
  <si>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</si>
  <si>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</si>
  <si>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</si>
  <si>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</si>
  <si>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</si>
  <si>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</si>
  <si>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</si>
  <si>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</si>
  <si>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</si>
  <si>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</si>
  <si>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</si>
  <si>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</si>
  <si>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</si>
  <si>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</si>
  <si>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</si>
  <si>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</si>
  <si>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</si>
  <si>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</si>
  <si>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</si>
  <si>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</si>
  <si>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</si>
  <si>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</si>
  <si>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</si>
  <si>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</si>
  <si>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</si>
  <si>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</si>
  <si>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</si>
  <si>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</si>
  <si>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</si>
  <si>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</si>
  <si>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</si>
  <si>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</si>
  <si>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</si>
  <si>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</si>
  <si>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</si>
  <si>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</si>
  <si>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</si>
  <si>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</si>
  <si>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</si>
  <si>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</si>
  <si>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</si>
  <si>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</si>
  <si>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</si>
  <si>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</si>
  <si>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</si>
  <si>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</si>
  <si>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</si>
  <si>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</si>
  <si>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</si>
  <si>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</si>
  <si>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</si>
  <si>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</si>
  <si>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</si>
  <si>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</si>
  <si>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</si>
  <si>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</si>
  <si>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</si>
  <si>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</si>
  <si>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</si>
  <si>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</si>
  <si>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</si>
  <si>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</si>
  <si>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</si>
  <si>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</si>
  <si>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</si>
  <si>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</si>
  <si>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</si>
  <si>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</si>
  <si>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</si>
  <si>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</si>
  <si>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</si>
  <si>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</si>
  <si>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</si>
  <si>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</si>
  <si>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</si>
  <si>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</si>
  <si>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</si>
  <si>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</si>
  <si>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</si>
  <si>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</si>
  <si>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</si>
  <si>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</si>
  <si>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</si>
  <si>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</si>
  <si>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</si>
  <si>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</si>
  <si>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</si>
  <si>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</si>
  <si>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</si>
  <si>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</si>
  <si>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</si>
  <si>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</si>
  <si>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</si>
  <si>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</si>
  <si>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</si>
  <si>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</si>
  <si>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</si>
  <si>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</si>
  <si>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</si>
  <si>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</si>
  <si>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</si>
  <si>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</si>
  <si>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</si>
  <si>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</si>
  <si>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</si>
  <si>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</si>
  <si>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</si>
  <si>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</si>
  <si>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</si>
  <si>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</si>
  <si>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</si>
  <si>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</si>
  <si>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</si>
  <si>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</si>
  <si>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</si>
  <si>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</si>
  <si>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</si>
  <si>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</si>
  <si>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</si>
  <si>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</si>
  <si>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</si>
  <si>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</si>
  <si>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</si>
  <si>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</si>
  <si>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</si>
  <si>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</si>
  <si>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</si>
  <si>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</si>
  <si>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</si>
  <si>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</si>
  <si>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</si>
  <si>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</si>
  <si>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</si>
  <si>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</si>
  <si>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</si>
  <si>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</si>
  <si>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</si>
  <si>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</si>
  <si>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</si>
  <si>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</si>
  <si>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</si>
  <si>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</si>
  <si>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</si>
  <si>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</si>
  <si>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</si>
  <si>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</si>
  <si>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</si>
  <si>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</si>
  <si>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</si>
  <si>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</si>
  <si>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</si>
  <si>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</si>
  <si>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</si>
  <si>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</si>
  <si>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</si>
  <si>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</si>
  <si>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</si>
  <si>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</si>
  <si>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</si>
  <si>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</si>
  <si>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</si>
  <si>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</si>
  <si>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</si>
  <si>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</si>
  <si>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</si>
  <si>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</si>
  <si>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</si>
  <si>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</si>
  <si>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</si>
  <si>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</si>
  <si>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</si>
  <si>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</si>
  <si>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</si>
  <si>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</si>
  <si>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</si>
  <si>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</si>
  <si>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</si>
  <si>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</si>
  <si>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</si>
  <si>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</si>
  <si>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</si>
  <si>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</si>
  <si>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</si>
  <si>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</si>
  <si>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</si>
  <si>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</si>
  <si>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</si>
  <si>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</si>
  <si>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</si>
  <si>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</si>
  <si>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</si>
  <si>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</si>
  <si>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</si>
  <si>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</si>
  <si>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</si>
  <si>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</si>
  <si>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</si>
  <si>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</si>
  <si>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</si>
  <si>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</si>
  <si>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</si>
  <si>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</si>
  <si>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</si>
  <si>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</si>
  <si>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</si>
  <si>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</si>
  <si>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</si>
  <si>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</si>
  <si>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</si>
  <si>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</si>
  <si>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</si>
  <si>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</si>
  <si>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</si>
  <si>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</si>
  <si>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</si>
  <si>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</si>
  <si>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</si>
  <si>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</si>
  <si>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</si>
  <si>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</si>
  <si>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</si>
  <si>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</si>
  <si>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</si>
  <si>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</si>
  <si>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</si>
  <si>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</si>
  <si>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</si>
  <si>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</si>
  <si>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</si>
  <si>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</si>
  <si>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</si>
  <si>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</si>
  <si>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</si>
  <si>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</si>
  <si>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</si>
  <si>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</si>
  <si>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</si>
  <si>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</si>
  <si>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</si>
  <si>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</si>
  <si>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</si>
  <si>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</si>
  <si>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</si>
  <si>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</si>
  <si>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</si>
  <si>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</si>
  <si>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</si>
  <si>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</si>
  <si>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</si>
  <si>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</si>
  <si>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</si>
  <si>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</si>
  <si>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</si>
  <si>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</si>
  <si>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</si>
  <si>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</si>
  <si>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</si>
  <si>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</si>
  <si>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</si>
  <si>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</si>
  <si>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</si>
  <si>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</si>
  <si>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</si>
  <si>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</si>
  <si>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</si>
  <si>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</si>
  <si>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</si>
  <si>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</si>
  <si>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</si>
  <si>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</si>
  <si>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</si>
  <si>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</si>
  <si>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</si>
  <si>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</si>
  <si>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</si>
  <si>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</si>
  <si>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</si>
  <si>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</si>
  <si>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</si>
  <si>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</si>
  <si>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</si>
  <si>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</si>
  <si>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</si>
  <si>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</si>
  <si>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</si>
  <si>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</si>
  <si>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</si>
  <si>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</si>
  <si>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</si>
  <si>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</si>
  <si>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</si>
  <si>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</si>
  <si>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</si>
  <si>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</si>
  <si>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</si>
  <si>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</si>
  <si>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</si>
  <si>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</si>
  <si>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</si>
  <si>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</si>
  <si>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</si>
  <si>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</si>
  <si>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</si>
  <si>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</si>
  <si>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</si>
  <si>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</si>
  <si>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</si>
  <si>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</si>
  <si>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</si>
  <si>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</si>
  <si>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</si>
  <si>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</si>
  <si>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</si>
  <si>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</si>
  <si>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</si>
  <si>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</si>
  <si>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</si>
  <si>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</si>
  <si>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</si>
  <si>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</si>
  <si>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</si>
  <si>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</si>
  <si>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</si>
  <si>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</si>
  <si>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</si>
  <si>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</si>
  <si>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</si>
  <si>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</si>
  <si>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</si>
  <si>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</si>
  <si>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</si>
  <si>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</si>
  <si>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</si>
  <si>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</si>
  <si>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</si>
  <si>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</si>
  <si>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</si>
  <si>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</si>
  <si>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</si>
  <si>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</si>
  <si>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</si>
  <si>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</si>
  <si>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</si>
  <si>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</si>
  <si>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</si>
  <si>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</si>
  <si>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</si>
  <si>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</si>
  <si>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</si>
  <si>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</si>
  <si>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</si>
  <si>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</si>
  <si>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</si>
  <si>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</si>
  <si>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</si>
  <si>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</si>
  <si>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</si>
  <si>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</si>
  <si>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</si>
  <si>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</si>
  <si>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</si>
  <si>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</si>
  <si>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</si>
  <si>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</si>
  <si>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</si>
  <si>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</si>
  <si>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</si>
  <si>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</si>
  <si>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</si>
  <si>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</si>
  <si>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</si>
  <si>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</si>
  <si>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</si>
  <si>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</si>
  <si>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</si>
  <si>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</si>
  <si>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</si>
  <si>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</si>
  <si>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</si>
  <si>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</si>
  <si>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</si>
  <si>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</si>
  <si>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</si>
  <si>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</si>
  <si>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</si>
  <si>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</si>
  <si>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</si>
  <si>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</si>
  <si>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</si>
  <si>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</si>
  <si>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</si>
  <si>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</si>
  <si>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</si>
  <si>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</si>
  <si>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</si>
  <si>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</si>
  <si>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</si>
  <si>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</si>
  <si>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</si>
  <si>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</si>
  <si>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</si>
  <si>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</si>
  <si>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</si>
  <si>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</si>
  <si>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</si>
  <si>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</si>
  <si>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</si>
  <si>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</si>
  <si>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</si>
  <si>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</si>
  <si>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</si>
  <si>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</si>
  <si>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</si>
  <si>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</si>
  <si>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</si>
  <si>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</si>
  <si>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</si>
  <si>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</si>
  <si>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</si>
  <si>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</si>
  <si>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</si>
  <si>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</si>
  <si>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</si>
  <si>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</si>
  <si>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</si>
  <si>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</si>
  <si>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</si>
  <si>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</si>
  <si>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</si>
  <si>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</si>
  <si>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</si>
  <si>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</si>
  <si>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</si>
  <si>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</si>
  <si>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</si>
  <si>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</si>
  <si>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</si>
  <si>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</si>
  <si>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</si>
  <si>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</si>
  <si>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</si>
  <si>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</si>
  <si>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</si>
  <si>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</si>
  <si>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</si>
  <si>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</si>
  <si>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</si>
  <si>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</si>
  <si>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</si>
  <si>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</si>
  <si>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</si>
  <si>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</si>
  <si>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</si>
  <si>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</si>
  <si>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</si>
  <si>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</si>
  <si>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</si>
  <si>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</si>
  <si>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</si>
  <si>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</si>
  <si>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</si>
  <si>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</si>
  <si>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</si>
  <si>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</si>
  <si>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</si>
  <si>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</si>
  <si>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</si>
  <si>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</si>
  <si>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</si>
  <si>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</si>
  <si>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</si>
  <si>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</si>
  <si>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</si>
  <si>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</si>
  <si>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</si>
  <si>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</si>
  <si>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</si>
  <si>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</si>
  <si>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</si>
  <si>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</si>
  <si>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</si>
  <si>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</si>
  <si>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</si>
  <si>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</si>
  <si>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</si>
  <si>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</si>
  <si>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</si>
  <si>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</si>
  <si>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</si>
  <si>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</si>
  <si>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</si>
  <si>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</si>
  <si>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</si>
  <si>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</si>
  <si>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</si>
  <si>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</si>
  <si>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</si>
  <si>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</si>
  <si>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</si>
  <si>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</si>
  <si>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</si>
  <si>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</si>
  <si>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</si>
  <si>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</si>
  <si>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</si>
  <si>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</si>
  <si>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</si>
  <si>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</si>
  <si>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</si>
  <si>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</si>
  <si>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</si>
  <si>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</si>
  <si>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</si>
  <si>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</si>
  <si>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</si>
  <si>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</si>
  <si>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</si>
  <si>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</si>
  <si>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</si>
  <si>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</si>
  <si>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</si>
  <si>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</si>
  <si>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</si>
  <si>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</si>
  <si>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</si>
  <si>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</si>
  <si>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</si>
  <si>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</si>
  <si>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</si>
  <si>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</si>
  <si>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</si>
  <si>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</si>
  <si>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</si>
  <si>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</si>
  <si>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</si>
  <si>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</si>
  <si>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</si>
  <si>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</si>
  <si>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</si>
  <si>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</si>
  <si>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</si>
  <si>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</si>
  <si>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</si>
  <si>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</si>
  <si>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</si>
  <si>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</si>
  <si>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</si>
  <si>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</si>
  <si>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</si>
  <si>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</si>
  <si>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</si>
  <si>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</si>
  <si>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</si>
  <si>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</si>
  <si>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</si>
  <si>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</si>
  <si>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</si>
  <si>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</si>
  <si>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</si>
  <si>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</si>
  <si>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</si>
  <si>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</si>
  <si>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</si>
  <si>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</si>
  <si>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</si>
  <si>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</si>
  <si>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</si>
  <si>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</si>
  <si>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</si>
  <si>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</si>
  <si>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</si>
  <si>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</si>
  <si>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</si>
  <si>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</si>
  <si>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</si>
  <si>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</si>
  <si>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</si>
  <si>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</si>
  <si>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</si>
  <si>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</si>
  <si>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</si>
  <si>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</si>
  <si>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</si>
  <si>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</si>
  <si>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</si>
  <si>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</si>
  <si>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</si>
  <si>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</si>
  <si>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</si>
  <si>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</si>
  <si>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</si>
  <si>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</si>
  <si>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</si>
  <si>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</si>
  <si>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</si>
  <si>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</si>
  <si>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</si>
  <si>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</si>
  <si>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</si>
  <si>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</si>
  <si>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</si>
  <si>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</si>
  <si>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</si>
  <si>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</si>
  <si>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</si>
  <si>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</si>
  <si>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</si>
  <si>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</si>
  <si>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</si>
  <si>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</si>
  <si>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</si>
  <si>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</si>
  <si>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</si>
  <si>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</si>
  <si>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</si>
  <si>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</si>
  <si>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</si>
  <si>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</si>
  <si>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</si>
  <si>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</si>
  <si>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</si>
  <si>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</si>
  <si>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</si>
  <si>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</si>
  <si>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</si>
  <si>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</si>
  <si>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</si>
  <si>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</si>
  <si>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</si>
  <si>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</si>
  <si>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</si>
  <si>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</si>
  <si>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</si>
  <si>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</si>
  <si>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</si>
  <si>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</si>
  <si>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</si>
  <si>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</si>
  <si>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</si>
  <si>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</si>
  <si>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</si>
  <si>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</si>
  <si>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</si>
  <si>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</si>
  <si>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</si>
  <si>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</si>
  <si>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</si>
  <si>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</si>
  <si>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</si>
  <si>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</si>
  <si>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</si>
  <si>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</si>
  <si>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</si>
  <si>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</si>
  <si>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</si>
  <si>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</si>
  <si>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</si>
  <si>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</si>
  <si>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</si>
  <si>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</si>
  <si>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</si>
  <si>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</si>
  <si>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</si>
  <si>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</si>
  <si>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</si>
  <si>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</si>
  <si>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</si>
  <si>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</si>
  <si>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</si>
  <si>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</si>
  <si>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</si>
  <si>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</si>
  <si>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</si>
  <si>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</si>
  <si>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</si>
  <si>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</si>
  <si>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</si>
  <si>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</si>
  <si>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</si>
  <si>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</si>
  <si>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</si>
  <si>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</si>
  <si>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</si>
  <si>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</si>
  <si>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</si>
  <si>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</si>
  <si>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</si>
  <si>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</si>
  <si>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</si>
  <si>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</si>
  <si>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</si>
  <si>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</si>
  <si>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</si>
  <si>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</si>
  <si>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</si>
  <si>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</si>
  <si>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</si>
  <si>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</si>
  <si>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</si>
  <si>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</si>
  <si>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</si>
  <si>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</si>
  <si>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</si>
  <si>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</si>
  <si>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</si>
  <si>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</si>
  <si>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</si>
  <si>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</si>
  <si>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</si>
  <si>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</si>
  <si>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</si>
  <si>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</si>
  <si>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</si>
  <si>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</si>
  <si>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</si>
  <si>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</si>
  <si>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</si>
  <si>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</si>
  <si>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</si>
  <si>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</si>
  <si>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</si>
  <si>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</si>
  <si>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</si>
  <si>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</si>
  <si>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</si>
  <si>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</si>
  <si>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</si>
  <si>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</si>
  <si>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</si>
  <si>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</si>
  <si>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</si>
  <si>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</si>
  <si>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</si>
  <si>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</si>
  <si>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</si>
  <si>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</si>
  <si>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</si>
  <si>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</si>
  <si>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</si>
  <si>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</si>
  <si>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</si>
  <si>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</si>
  <si>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</si>
  <si>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</si>
  <si>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</si>
  <si>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</si>
  <si>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</si>
  <si>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</si>
  <si>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</si>
  <si>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</si>
  <si>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</si>
  <si>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</si>
  <si>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</si>
  <si>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</si>
  <si>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</si>
  <si>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</si>
  <si>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</si>
  <si>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</si>
  <si>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</si>
  <si>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</si>
  <si>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</si>
  <si>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</si>
  <si>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</si>
  <si>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</si>
  <si>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</si>
  <si>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</si>
  <si>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</si>
  <si>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</si>
  <si>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</si>
  <si>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</si>
  <si>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</si>
  <si>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</si>
  <si>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</si>
  <si>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</si>
  <si>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</si>
  <si>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</si>
  <si>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</si>
  <si>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</si>
  <si>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</si>
  <si>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</si>
  <si>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</si>
  <si>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</si>
  <si>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</si>
  <si>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</si>
  <si>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</si>
  <si>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</si>
  <si>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</si>
  <si>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</si>
  <si>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</si>
  <si>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</si>
  <si>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</si>
  <si>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</si>
  <si>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</si>
  <si>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</si>
  <si>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</si>
  <si>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</si>
  <si>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</si>
  <si>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</si>
  <si>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</si>
  <si>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</si>
  <si>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</si>
  <si>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</si>
  <si>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</si>
  <si>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</si>
  <si>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</si>
  <si>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</si>
  <si>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</si>
  <si>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</si>
  <si>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</si>
  <si>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</si>
  <si>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</si>
  <si>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</si>
  <si>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</si>
  <si>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</si>
  <si>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</si>
  <si>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</si>
  <si>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</si>
  <si>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</si>
  <si>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</si>
  <si>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</si>
  <si>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</si>
  <si>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</si>
  <si>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</si>
  <si>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</si>
  <si>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</si>
  <si>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</si>
  <si>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</si>
  <si>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</si>
  <si>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</si>
  <si>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</si>
  <si>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</si>
  <si>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</si>
  <si>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</si>
  <si>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</si>
  <si>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</si>
  <si>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</si>
  <si>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</si>
  <si>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</si>
  <si>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</si>
  <si>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</si>
  <si>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</si>
  <si>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</si>
  <si>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</si>
  <si>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</si>
  <si>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</si>
  <si>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</si>
  <si>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</si>
  <si>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</si>
  <si>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</si>
  <si>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</si>
  <si>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</si>
  <si>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</si>
  <si>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</si>
  <si>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</si>
  <si>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</si>
  <si>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</si>
  <si>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</si>
  <si>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</si>
  <si>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</si>
  <si>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</si>
  <si>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</si>
  <si>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</si>
  <si>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</si>
  <si>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</si>
  <si>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</si>
  <si>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</si>
  <si>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</si>
  <si>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</si>
  <si>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</si>
  <si>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</si>
  <si>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</si>
  <si>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</si>
  <si>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</si>
  <si>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</si>
  <si>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</si>
  <si>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</si>
  <si>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</si>
  <si>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</si>
  <si>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</si>
  <si>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</si>
  <si>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</si>
  <si>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</si>
  <si>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</si>
  <si>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</si>
  <si>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</si>
  <si>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</si>
  <si>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</si>
  <si>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</si>
  <si>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</si>
  <si>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</si>
  <si>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</si>
  <si>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</si>
  <si>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</si>
  <si>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</si>
  <si>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</si>
  <si>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</si>
  <si>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</si>
  <si>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</si>
  <si>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</si>
  <si>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</si>
  <si>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</si>
  <si>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</si>
  <si>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</si>
  <si>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</si>
  <si>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</si>
  <si>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</si>
  <si>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</si>
  <si>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</si>
  <si>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</si>
  <si>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</si>
  <si>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</si>
  <si>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</si>
  <si>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</si>
  <si>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</si>
  <si>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</si>
  <si>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</si>
  <si>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</si>
  <si>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</si>
  <si>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</si>
  <si>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</si>
  <si>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</si>
  <si>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</si>
  <si>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</si>
  <si>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</si>
  <si>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</si>
  <si>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</si>
  <si>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</si>
  <si>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</si>
  <si>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</si>
  <si>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</si>
  <si>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</si>
  <si>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</si>
  <si>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</si>
  <si>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</si>
  <si>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</si>
  <si>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</si>
  <si>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</si>
  <si>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</si>
  <si>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</si>
  <si>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</si>
  <si>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</si>
  <si>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</si>
  <si>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</si>
  <si>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</si>
  <si>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</si>
  <si>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</si>
  <si>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</si>
  <si>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</si>
  <si>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</si>
  <si>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</si>
  <si>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</si>
  <si>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</si>
  <si>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</si>
  <si>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</si>
  <si>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</si>
  <si>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</si>
  <si>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</si>
  <si>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</si>
  <si>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</si>
  <si>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</si>
  <si>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</si>
  <si>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</si>
  <si>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</si>
  <si>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</si>
  <si>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</si>
  <si>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</si>
  <si>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</si>
  <si>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</si>
  <si>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</si>
  <si>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</si>
  <si>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</si>
  <si>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</si>
  <si>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</si>
  <si>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</si>
  <si>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</si>
  <si>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</si>
  <si>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</si>
  <si>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</si>
  <si>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</si>
  <si>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</si>
  <si>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</si>
  <si>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</si>
  <si>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</si>
  <si>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</si>
  <si>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</si>
  <si>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</si>
  <si>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</si>
  <si>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</si>
  <si>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</si>
  <si>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</si>
  <si>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</si>
  <si>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</si>
  <si>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</si>
  <si>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</si>
  <si>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</si>
  <si>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</si>
  <si>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</si>
  <si>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</si>
  <si>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</si>
  <si>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</si>
  <si>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</si>
  <si>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</si>
  <si>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</si>
  <si>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</si>
  <si>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</si>
  <si>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</si>
  <si>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</si>
  <si>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</si>
  <si>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</si>
  <si>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</si>
  <si>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</si>
  <si>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</si>
  <si>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</si>
  <si>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</si>
  <si>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</si>
  <si>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</si>
  <si>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</si>
  <si>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</si>
  <si>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</si>
  <si>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</si>
  <si>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</si>
  <si>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</si>
  <si>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</si>
  <si>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</si>
  <si>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</si>
  <si>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</si>
  <si>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</si>
  <si>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</si>
  <si>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</si>
  <si>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</si>
  <si>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</si>
  <si>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</si>
  <si>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</si>
  <si>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</si>
  <si>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</si>
  <si>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</si>
  <si>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</si>
  <si>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</si>
  <si>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</si>
  <si>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</si>
  <si>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</si>
  <si>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</si>
  <si>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</si>
  <si>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</si>
  <si>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</si>
  <si>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</si>
  <si>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</si>
  <si>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</si>
  <si>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</si>
  <si>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</si>
  <si>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</si>
  <si>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</si>
  <si>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</si>
  <si>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</si>
  <si>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</si>
  <si>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</si>
  <si>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</si>
  <si>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</si>
  <si>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</si>
  <si>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</si>
  <si>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</si>
  <si>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</si>
  <si>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</si>
  <si>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</si>
  <si>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</si>
  <si>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</si>
  <si>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</si>
  <si>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</si>
  <si>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</si>
  <si>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</si>
  <si>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</si>
  <si>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</si>
  <si>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</si>
  <si>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</si>
  <si>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</si>
  <si>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</si>
  <si>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</si>
  <si>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</si>
  <si>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</si>
  <si>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</si>
  <si>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</si>
  <si>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</si>
  <si>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</si>
  <si>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</si>
  <si>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</si>
  <si>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</si>
  <si>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</si>
  <si>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</si>
  <si>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</si>
  <si>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</si>
  <si>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</si>
  <si>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</si>
  <si>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</si>
  <si>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</si>
  <si>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</si>
  <si>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</si>
  <si>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</si>
  <si>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</si>
  <si>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</si>
  <si>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</si>
  <si>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</si>
  <si>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</si>
  <si>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</si>
  <si>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</si>
  <si>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</si>
  <si>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</si>
  <si>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</si>
  <si>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</si>
  <si>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</si>
  <si>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</si>
  <si>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</si>
  <si>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</si>
  <si>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</si>
  <si>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</si>
  <si>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</si>
  <si>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</si>
  <si>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</si>
  <si>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</si>
  <si>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</si>
  <si>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</si>
  <si>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</si>
  <si>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</si>
  <si>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</si>
  <si>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</si>
  <si>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</si>
  <si>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</si>
  <si>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</si>
  <si>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</si>
  <si>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</si>
  <si>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</si>
  <si>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</si>
  <si>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</si>
  <si>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</si>
  <si>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</si>
  <si>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</si>
  <si>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</si>
  <si>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</si>
  <si>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</si>
  <si>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</si>
  <si>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</si>
  <si>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</si>
  <si>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</si>
  <si>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</si>
  <si>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</si>
  <si>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</si>
  <si>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</si>
  <si>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</si>
  <si>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</si>
  <si>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</si>
  <si>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</si>
  <si>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</si>
  <si>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</si>
  <si>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</si>
  <si>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</si>
  <si>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</si>
  <si>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</si>
  <si>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</si>
  <si>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</si>
  <si>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</si>
  <si>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</si>
  <si>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</si>
  <si>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</si>
  <si>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</si>
  <si>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</si>
  <si>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</si>
  <si>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</si>
  <si>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</si>
  <si>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</si>
  <si>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</si>
  <si>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</si>
  <si>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</si>
  <si>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</si>
  <si>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</si>
  <si>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</si>
  <si>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</si>
  <si>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</si>
  <si>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</si>
  <si>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</si>
  <si>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</si>
  <si>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</si>
  <si>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</si>
  <si>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</si>
  <si>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</si>
  <si>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</si>
  <si>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</si>
  <si>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</si>
  <si>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</si>
  <si>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</si>
  <si>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</si>
  <si>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</si>
  <si>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</si>
  <si>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</si>
  <si>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</si>
  <si>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</si>
  <si>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</si>
  <si>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</si>
  <si>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</si>
  <si>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</si>
  <si>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</si>
  <si>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</si>
  <si>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</si>
  <si>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</si>
  <si>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</si>
  <si>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</si>
  <si>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</si>
  <si>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</si>
  <si>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</si>
  <si>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</si>
  <si>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</si>
  <si>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</si>
  <si>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</si>
  <si>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</si>
  <si>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</si>
  <si>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</si>
  <si>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</si>
  <si>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</si>
  <si>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</si>
  <si>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</si>
  <si>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</si>
  <si>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</si>
  <si>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</si>
  <si>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</si>
  <si>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</si>
  <si>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</si>
  <si>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</si>
  <si>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</si>
  <si>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</si>
  <si>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</si>
  <si>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</si>
  <si>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</si>
  <si>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</si>
  <si>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</si>
  <si>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</si>
  <si>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</si>
  <si>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</si>
  <si>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</si>
  <si>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</si>
  <si>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</si>
  <si>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</si>
  <si>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</si>
  <si>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</si>
  <si>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</si>
  <si>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</si>
  <si>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</si>
  <si>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</si>
  <si>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</si>
  <si>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</si>
  <si>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</si>
  <si>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</si>
  <si>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</si>
  <si>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</si>
  <si>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</si>
  <si>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</si>
  <si>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</si>
  <si>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</si>
  <si>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</si>
  <si>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</si>
  <si>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</si>
  <si>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</si>
  <si>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</si>
  <si>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</si>
  <si>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</si>
  <si>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</si>
  <si>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</si>
  <si>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</si>
  <si>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</si>
  <si>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</si>
  <si>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</si>
  <si>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</si>
  <si>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</si>
  <si>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</si>
  <si>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</si>
  <si>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</si>
  <si>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</si>
  <si>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</si>
  <si>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</si>
  <si>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</si>
  <si>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</si>
  <si>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</si>
  <si>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</si>
  <si>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</si>
  <si>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</si>
  <si>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</si>
  <si>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</si>
  <si>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</si>
  <si>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</si>
  <si>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</si>
  <si>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</si>
  <si>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</si>
  <si>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</si>
  <si>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</si>
  <si>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</si>
  <si>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</si>
  <si>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</si>
  <si>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</si>
  <si>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</si>
  <si>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</si>
  <si>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</si>
  <si>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</si>
  <si>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</si>
  <si>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</si>
  <si>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</si>
  <si>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</si>
  <si>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</si>
  <si>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</si>
  <si>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</si>
  <si>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</si>
  <si>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</si>
  <si>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</si>
  <si>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</si>
  <si>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</si>
  <si>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</si>
  <si>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</si>
  <si>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</si>
  <si>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</si>
  <si>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</si>
  <si>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</si>
  <si>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</si>
  <si>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</si>
  <si>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</si>
  <si>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</si>
  <si>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</si>
  <si>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</si>
  <si>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</si>
  <si>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</si>
  <si>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</si>
  <si>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</si>
  <si>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</si>
  <si>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</si>
  <si>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</si>
  <si>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</si>
  <si>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</si>
  <si>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</si>
  <si>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</si>
  <si>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</si>
  <si>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</si>
  <si>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</si>
  <si>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</si>
  <si>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</si>
  <si>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</si>
  <si>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</si>
  <si>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</si>
  <si>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</si>
  <si>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</si>
  <si>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</si>
  <si>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</si>
  <si>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</si>
  <si>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</si>
  <si>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</si>
  <si>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</si>
  <si>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</si>
  <si>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</si>
  <si>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</si>
  <si>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</si>
  <si>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</si>
  <si>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</si>
  <si>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</si>
  <si>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</si>
  <si>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</si>
  <si>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</si>
  <si>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</si>
  <si>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</si>
  <si>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</si>
  <si>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</si>
  <si>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</si>
  <si>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</si>
  <si>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</si>
  <si>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</si>
  <si>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</si>
  <si>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</si>
  <si>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</si>
  <si>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</si>
  <si>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</si>
  <si>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</si>
  <si>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</si>
  <si>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</si>
  <si>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</si>
  <si>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</si>
  <si>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</si>
  <si>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</si>
  <si>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</si>
  <si>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</si>
  <si>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</si>
  <si>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</si>
  <si>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</si>
  <si>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</si>
  <si>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</si>
  <si>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</si>
  <si>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</si>
  <si>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</si>
  <si>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</si>
  <si>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</si>
  <si>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</si>
  <si>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</si>
  <si>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</si>
  <si>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</si>
  <si>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</si>
  <si>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</si>
  <si>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</si>
  <si>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</si>
  <si>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</si>
  <si>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</si>
  <si>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</si>
  <si>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</si>
  <si>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</si>
  <si>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</si>
  <si>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</si>
  <si>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</si>
  <si>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</si>
  <si>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</si>
  <si>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</si>
  <si>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</si>
  <si>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</si>
  <si>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</si>
  <si>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</si>
  <si>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</si>
  <si>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</si>
  <si>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</si>
  <si>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</si>
  <si>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</si>
  <si>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</si>
  <si>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</si>
  <si>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</si>
  <si>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</si>
  <si>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</si>
  <si>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</si>
  <si>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</si>
  <si>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</si>
  <si>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</si>
  <si>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</si>
  <si>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</si>
  <si>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</si>
  <si>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</si>
  <si>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</si>
  <si>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</si>
  <si>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</si>
  <si>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</si>
  <si>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</si>
  <si>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</si>
  <si>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</si>
  <si>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</si>
  <si>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</si>
  <si>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</si>
  <si>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</si>
  <si>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</si>
  <si>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</si>
  <si>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</si>
  <si>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</si>
  <si>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</si>
  <si>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</si>
  <si>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</si>
  <si>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</si>
  <si>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</si>
  <si>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</si>
  <si>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</si>
  <si>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</si>
  <si>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</si>
  <si>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</si>
  <si>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</si>
  <si>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</si>
  <si>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</si>
  <si>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</si>
  <si>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</si>
  <si>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</si>
  <si>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</si>
  <si>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</si>
  <si>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</si>
  <si>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</si>
  <si>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</si>
  <si>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</si>
  <si>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</si>
  <si>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</si>
  <si>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</si>
  <si>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</si>
  <si>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</si>
  <si>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</si>
  <si>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</si>
  <si>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</si>
  <si>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</si>
  <si>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</si>
  <si>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</si>
  <si>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</si>
  <si>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</si>
  <si>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</si>
  <si>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</si>
  <si>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</si>
  <si>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</si>
  <si>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</si>
  <si>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</si>
  <si>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</si>
  <si>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</si>
  <si>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</si>
  <si>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</si>
  <si>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</si>
  <si>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</si>
  <si>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</si>
  <si>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</si>
  <si>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</si>
  <si>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</si>
  <si>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</si>
  <si>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</si>
  <si>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</si>
  <si>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</si>
  <si>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</si>
  <si>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</si>
  <si>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</si>
  <si>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</si>
  <si>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</si>
  <si>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</si>
  <si>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</si>
  <si>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</si>
  <si>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</si>
  <si>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</si>
  <si>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</si>
  <si>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</si>
  <si>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</si>
  <si>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</si>
  <si>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</si>
  <si>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</si>
  <si>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</si>
  <si>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</si>
  <si>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</si>
  <si>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</si>
  <si>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</si>
  <si>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</si>
  <si>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</si>
  <si>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</si>
  <si>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</si>
  <si>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</si>
  <si>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</si>
  <si>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</si>
  <si>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</si>
  <si>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</si>
  <si>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</si>
  <si>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</si>
  <si>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</si>
  <si>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</si>
  <si>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</si>
  <si>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</si>
  <si>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</si>
  <si>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</si>
  <si>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</si>
  <si>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</si>
  <si>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</si>
  <si>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</si>
  <si>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</si>
  <si>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</si>
  <si>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</si>
  <si>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</si>
  <si>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</si>
  <si>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</si>
  <si>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</si>
  <si>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</si>
  <si>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</si>
  <si>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</si>
  <si>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</si>
  <si>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</si>
  <si>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</si>
  <si>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</si>
  <si>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</si>
  <si>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</si>
  <si>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</si>
  <si>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</si>
  <si>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</si>
  <si>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</si>
  <si>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</si>
  <si>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</si>
  <si>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</si>
  <si>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</si>
  <si>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</si>
  <si>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</si>
  <si>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</si>
  <si>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</si>
  <si>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</si>
  <si>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</si>
  <si>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</si>
  <si>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</si>
  <si>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</si>
  <si>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</si>
  <si>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</si>
  <si>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</si>
  <si>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</si>
  <si>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</si>
  <si>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</si>
  <si>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</si>
  <si>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</si>
  <si>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</si>
  <si>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</si>
  <si>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</si>
  <si>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</si>
  <si>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</si>
  <si>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</si>
  <si>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</si>
  <si>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</si>
  <si>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</si>
  <si>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</si>
  <si>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</si>
  <si>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</si>
  <si>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</si>
  <si>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</si>
  <si>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</si>
  <si>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</si>
  <si>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</si>
  <si>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</si>
  <si>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</si>
  <si>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</si>
  <si>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</si>
  <si>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</si>
  <si>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</si>
  <si>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</si>
  <si>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</si>
  <si>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</si>
  <si>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</si>
  <si>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</si>
  <si>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</si>
  <si>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</si>
  <si>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</si>
  <si>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</si>
  <si>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</si>
  <si>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</si>
  <si>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</si>
  <si>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</si>
  <si>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</si>
  <si>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</si>
  <si>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</si>
  <si>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</si>
  <si>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</si>
  <si>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</si>
  <si>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</si>
  <si>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</si>
  <si>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</si>
  <si>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</si>
  <si>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</si>
  <si>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</si>
  <si>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</si>
  <si>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</si>
  <si>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</si>
  <si>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</si>
  <si>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</si>
  <si>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</si>
  <si>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</si>
  <si>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</si>
  <si>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</si>
  <si>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</si>
  <si>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</si>
  <si>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</si>
  <si>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</si>
  <si>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</si>
  <si>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</si>
  <si>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</si>
  <si>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</si>
  <si>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</si>
  <si>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</si>
  <si>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</si>
  <si>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</si>
  <si>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</si>
  <si>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</si>
  <si>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</si>
  <si>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</si>
  <si>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</si>
  <si>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</si>
  <si>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</si>
  <si>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</si>
  <si>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</si>
  <si>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</si>
  <si>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</si>
  <si>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</si>
  <si>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</si>
  <si>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</si>
  <si>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</si>
  <si>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</si>
  <si>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</si>
  <si>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</si>
  <si>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</si>
  <si>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</si>
  <si>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</si>
  <si>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</si>
  <si>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</si>
  <si>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</si>
  <si>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</si>
  <si>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</si>
  <si>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</si>
  <si>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</si>
  <si>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</si>
  <si>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</si>
  <si>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</si>
  <si>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</si>
  <si>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</si>
  <si>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</si>
  <si>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</si>
  <si>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</si>
  <si>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</si>
  <si>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</si>
  <si>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</si>
  <si>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</si>
  <si>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</si>
  <si>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</si>
  <si>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</si>
  <si>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</si>
  <si>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</si>
  <si>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</si>
  <si>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</si>
  <si>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</si>
  <si>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</si>
  <si>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</si>
  <si>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</si>
  <si>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</si>
  <si>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</si>
  <si>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</si>
  <si>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</si>
  <si>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</si>
  <si>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</si>
  <si>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</si>
  <si>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</si>
  <si>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</si>
  <si>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</si>
  <si>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</si>
  <si>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</si>
  <si>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</si>
  <si>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</si>
  <si>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</si>
  <si>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</si>
  <si>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</si>
  <si>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</si>
  <si>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</si>
  <si>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</si>
  <si>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</si>
  <si>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</si>
  <si>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</si>
  <si>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</si>
  <si>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</si>
  <si>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</si>
  <si>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</si>
  <si>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</si>
  <si>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</si>
  <si>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</si>
  <si>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</si>
  <si>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</si>
  <si>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</si>
  <si>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</si>
  <si>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</si>
  <si>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</si>
  <si>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</si>
  <si>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</si>
  <si>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</si>
  <si>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</si>
  <si>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</si>
  <si>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</si>
  <si>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</si>
  <si>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</si>
  <si>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</si>
  <si>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</si>
  <si>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</si>
  <si>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</si>
  <si>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</si>
  <si>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</si>
  <si>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</si>
  <si>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</si>
  <si>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</si>
  <si>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</si>
  <si>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</si>
  <si>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</si>
  <si>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</si>
  <si>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</si>
  <si>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</si>
  <si>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</si>
  <si>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</si>
  <si>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</si>
  <si>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</si>
  <si>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</si>
  <si>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</si>
  <si>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</si>
  <si>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</si>
  <si>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</si>
  <si>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</si>
  <si>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</si>
  <si>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</si>
  <si>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</si>
  <si>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</si>
  <si>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</si>
  <si>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</si>
  <si>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</si>
  <si>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</si>
  <si>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</si>
  <si>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</si>
  <si>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</si>
  <si>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</si>
  <si>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</si>
  <si>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</si>
  <si>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</si>
  <si>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</si>
  <si>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</si>
  <si>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</si>
  <si>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</si>
  <si>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</si>
  <si>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</si>
  <si>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</si>
  <si>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</si>
  <si>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</si>
  <si>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</si>
  <si>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</si>
  <si>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</si>
  <si>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</si>
  <si>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</si>
  <si>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</si>
  <si>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</si>
  <si>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</si>
  <si>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</si>
  <si>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</si>
  <si>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</si>
  <si>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</si>
  <si>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</si>
  <si>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</si>
  <si>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</si>
  <si>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</si>
  <si>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</si>
  <si>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</si>
  <si>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</si>
  <si>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</si>
  <si>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</si>
  <si>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</si>
  <si>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</si>
  <si>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</si>
  <si>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</si>
  <si>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</si>
  <si>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</si>
  <si>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</si>
  <si>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</si>
  <si>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</si>
  <si>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</si>
  <si>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</si>
  <si>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</si>
  <si>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</si>
  <si>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</si>
  <si>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</si>
  <si>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</si>
  <si>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</si>
  <si>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</si>
  <si>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</si>
  <si>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</si>
  <si>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</si>
  <si>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</si>
  <si>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</si>
  <si>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</si>
  <si>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</si>
  <si>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</si>
  <si>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</si>
  <si>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</si>
  <si>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</si>
  <si>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</si>
  <si>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</si>
  <si>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</si>
  <si>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</si>
  <si>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</si>
  <si>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</si>
  <si>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</si>
  <si>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</si>
  <si>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</si>
  <si>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</si>
  <si>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</si>
  <si>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</si>
  <si>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</si>
  <si>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</si>
  <si>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</si>
  <si>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</si>
  <si>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</si>
  <si>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</si>
  <si>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</si>
  <si>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</si>
  <si>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</si>
  <si>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</si>
  <si>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</si>
  <si>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</si>
  <si>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</si>
  <si>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</si>
  <si>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</si>
  <si>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</si>
  <si>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</si>
  <si>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</si>
  <si>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</si>
  <si>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</si>
  <si>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</si>
  <si>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</si>
  <si>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</si>
  <si>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</si>
  <si>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</si>
  <si>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</si>
  <si>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</si>
  <si>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</si>
  <si>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</si>
  <si>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</si>
  <si>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</si>
  <si>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</si>
  <si>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</si>
  <si>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</si>
  <si>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</si>
  <si>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</si>
  <si>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</si>
  <si>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</si>
  <si>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</si>
  <si>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</si>
  <si>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</si>
  <si>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</si>
  <si>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</si>
  <si>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</si>
  <si>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</si>
  <si>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</si>
  <si>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</si>
  <si>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</si>
  <si>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</si>
  <si>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</si>
  <si>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</si>
  <si>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</si>
  <si>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</si>
  <si>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</si>
  <si>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</si>
  <si>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</si>
  <si>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</si>
  <si>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</si>
  <si>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</si>
  <si>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</si>
  <si>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</si>
  <si>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</si>
  <si>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</si>
  <si>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</si>
  <si>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</si>
  <si>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</si>
  <si>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</si>
  <si>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</si>
  <si>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</si>
  <si>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</si>
  <si>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</si>
  <si>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</si>
  <si>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</si>
  <si>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</si>
  <si>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</si>
  <si>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</si>
  <si>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</si>
  <si>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</si>
  <si>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</si>
  <si>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</si>
  <si>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</si>
  <si>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</si>
  <si>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</si>
  <si>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</si>
  <si>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</si>
  <si>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</si>
  <si>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</si>
  <si>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</si>
  <si>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</si>
  <si>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</si>
  <si>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</si>
  <si>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</si>
  <si>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</si>
  <si>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</si>
  <si>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</si>
  <si>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</si>
  <si>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</si>
  <si>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</si>
  <si>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</si>
  <si>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</si>
  <si>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</si>
  <si>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</si>
  <si>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</si>
  <si>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</si>
  <si>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</si>
  <si>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</si>
  <si>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</si>
  <si>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</si>
  <si>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</si>
  <si>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</si>
  <si>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</si>
  <si>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</si>
  <si>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</si>
  <si>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</si>
  <si>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</si>
  <si>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</si>
  <si>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</si>
  <si>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</si>
  <si>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</si>
  <si>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</si>
  <si>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</si>
  <si>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</si>
  <si>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</si>
  <si>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</si>
  <si>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</si>
  <si>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</si>
  <si>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</si>
  <si>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</si>
  <si>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</si>
  <si>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</si>
  <si>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</si>
  <si>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</si>
  <si>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</si>
  <si>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</si>
  <si>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</si>
  <si>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</si>
  <si>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</si>
  <si>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</si>
  <si>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</si>
  <si>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</si>
  <si>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</si>
  <si>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</si>
  <si>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</si>
  <si>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</si>
  <si>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</si>
  <si>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</si>
  <si>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</si>
  <si>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</si>
  <si>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</si>
  <si>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</si>
  <si>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</si>
  <si>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</si>
  <si>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</si>
  <si>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</si>
  <si>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</si>
  <si>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</si>
  <si>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</si>
  <si>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</si>
  <si>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</si>
  <si>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</si>
  <si>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</si>
  <si>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</si>
  <si>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</si>
  <si>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</si>
  <si>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</si>
  <si>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</si>
  <si>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</si>
  <si>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</si>
  <si>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</si>
  <si>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</si>
  <si>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</si>
  <si>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</si>
  <si>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</si>
  <si>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</si>
  <si>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</si>
  <si>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</si>
  <si>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</si>
  <si>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</si>
  <si>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</si>
  <si>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</si>
  <si>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</si>
  <si>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</si>
  <si>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</si>
  <si>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</si>
  <si>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</si>
  <si>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</si>
  <si>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</si>
  <si>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</si>
  <si>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</si>
  <si>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</si>
  <si>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</si>
  <si>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</si>
  <si>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</si>
  <si>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</si>
  <si>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</si>
  <si>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</si>
  <si>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</si>
  <si>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</si>
  <si>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</si>
  <si>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</si>
  <si>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</si>
  <si>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</si>
  <si>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</si>
  <si>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</si>
  <si>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</si>
  <si>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</si>
  <si>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</si>
  <si>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</si>
  <si>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</si>
  <si>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</si>
  <si>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</si>
  <si>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</si>
  <si>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</si>
  <si>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</si>
  <si>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</si>
  <si>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</si>
  <si>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</si>
  <si>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</si>
  <si>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</si>
  <si>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</si>
  <si>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</si>
  <si>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</si>
  <si>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</si>
  <si>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</si>
  <si>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</si>
  <si>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</si>
  <si>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</si>
  <si>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</si>
  <si>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</si>
  <si>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</si>
  <si>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</si>
  <si>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</si>
  <si>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</si>
  <si>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</si>
  <si>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</si>
  <si>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</si>
  <si>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</si>
  <si>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</si>
  <si>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</si>
  <si>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</si>
  <si>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</si>
  <si>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</si>
  <si>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</si>
  <si>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</si>
  <si>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</si>
  <si>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</si>
  <si>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</si>
  <si>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</si>
  <si>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</si>
  <si>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</si>
  <si>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</si>
  <si>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</si>
  <si>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</si>
  <si>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</si>
  <si>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</si>
  <si>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</si>
  <si>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</si>
  <si>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</si>
  <si>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</si>
  <si>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</si>
  <si>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</si>
  <si>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</si>
  <si>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</si>
  <si>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</si>
  <si>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</si>
  <si>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</si>
  <si>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</si>
  <si>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</si>
  <si>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</si>
  <si>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</si>
  <si>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</si>
  <si>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</si>
  <si>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</si>
  <si>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</si>
  <si>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</si>
  <si>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</si>
  <si>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</si>
  <si>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</si>
  <si>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</si>
  <si>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</si>
  <si>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</si>
  <si>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</si>
  <si>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</si>
  <si>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</si>
  <si>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</si>
  <si>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</si>
  <si>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</si>
  <si>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</si>
  <si>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</si>
  <si>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</si>
  <si>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</si>
  <si>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</si>
  <si>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</si>
  <si>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</si>
  <si>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</si>
  <si>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</si>
  <si>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</si>
  <si>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</si>
  <si>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</si>
  <si>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</si>
  <si>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</si>
  <si>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</si>
  <si>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</si>
  <si>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</si>
  <si>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</si>
  <si>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</si>
  <si>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</si>
  <si>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</si>
  <si>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</si>
  <si>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</si>
  <si>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</si>
  <si>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</si>
  <si>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</si>
  <si>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</si>
  <si>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</si>
  <si>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</si>
  <si>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</si>
  <si>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</si>
  <si>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</si>
  <si>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</si>
  <si>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</si>
  <si>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</si>
  <si>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</si>
  <si>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</si>
  <si>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</si>
  <si>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</si>
  <si>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</si>
  <si>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</si>
  <si>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</si>
  <si>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</si>
  <si>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</si>
  <si>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</si>
  <si>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</si>
  <si>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</si>
  <si>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</si>
  <si>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</si>
  <si>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</si>
  <si>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</si>
  <si>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</si>
  <si>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</si>
  <si>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</si>
  <si>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</si>
  <si>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</si>
  <si>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</si>
  <si>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</si>
  <si>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</si>
  <si>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</si>
  <si>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</si>
  <si>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</si>
  <si>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</si>
  <si>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</si>
  <si>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</si>
  <si>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</si>
  <si>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</si>
  <si>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</si>
  <si>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</si>
  <si>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</si>
  <si>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</si>
  <si>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</si>
  <si>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</si>
  <si>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</si>
  <si>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</si>
  <si>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</si>
  <si>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</si>
  <si>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</si>
  <si>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</si>
  <si>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</si>
  <si>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</si>
  <si>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</si>
  <si>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</si>
  <si>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</si>
  <si>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</si>
  <si>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</si>
  <si>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</si>
  <si>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</si>
  <si>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</si>
  <si>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</si>
  <si>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</si>
  <si>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</si>
  <si>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</si>
  <si>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</si>
  <si>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</si>
  <si>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</si>
  <si>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</si>
  <si>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</si>
  <si>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</si>
  <si>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</si>
  <si>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</si>
  <si>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</si>
  <si>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</si>
  <si>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</si>
  <si>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</si>
  <si>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</si>
  <si>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</si>
  <si>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</si>
  <si>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</si>
  <si>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</si>
  <si>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</si>
  <si>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</si>
  <si>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</si>
  <si>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</si>
  <si>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</si>
  <si>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</si>
  <si>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</si>
  <si>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</si>
  <si>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</si>
  <si>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</si>
  <si>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</si>
  <si>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</si>
  <si>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</si>
  <si>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</si>
  <si>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</si>
  <si>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</si>
  <si>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</si>
  <si>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</si>
  <si>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</si>
  <si>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</si>
  <si>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</si>
  <si>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</si>
  <si>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</si>
  <si>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</si>
  <si>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</si>
  <si>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</si>
  <si>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</si>
  <si>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</si>
  <si>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</si>
  <si>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</si>
  <si>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</si>
  <si>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</si>
  <si>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</si>
  <si>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</si>
  <si>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</si>
  <si>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</si>
  <si>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</si>
  <si>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</si>
  <si>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</si>
  <si>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</si>
  <si>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</si>
  <si>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</si>
  <si>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</si>
  <si>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</si>
  <si>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</si>
  <si>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</si>
  <si>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</si>
  <si>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</si>
  <si>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</si>
  <si>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</si>
  <si>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</si>
  <si>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</si>
  <si>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</si>
  <si>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</si>
  <si>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</si>
  <si>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</si>
  <si>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</si>
  <si>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</si>
  <si>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</si>
  <si>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</si>
  <si>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</si>
  <si>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</si>
  <si>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</si>
  <si>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</si>
  <si>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</si>
  <si>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</si>
  <si>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</si>
  <si>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</si>
  <si>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</si>
  <si>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</si>
  <si>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</si>
  <si>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</si>
  <si>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</si>
  <si>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</si>
  <si>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</si>
  <si>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</si>
  <si>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</si>
  <si>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</si>
  <si>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</si>
  <si>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</si>
  <si>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</si>
  <si>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</si>
  <si>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</si>
  <si>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</si>
  <si>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</si>
  <si>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</si>
  <si>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</si>
  <si>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</si>
  <si>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</si>
  <si>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</si>
  <si>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</si>
  <si>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</si>
  <si>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</si>
  <si>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</si>
  <si>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</si>
  <si>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</si>
  <si>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</si>
  <si>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</si>
  <si>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</si>
  <si>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</si>
  <si>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</si>
  <si>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</si>
  <si>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</si>
  <si>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</si>
  <si>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</si>
  <si>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</si>
  <si>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</si>
  <si>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</si>
  <si>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</si>
  <si>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</si>
  <si>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</si>
  <si>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</si>
  <si>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</si>
  <si>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</si>
  <si>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</si>
  <si>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</si>
  <si>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</si>
  <si>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</si>
  <si>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</si>
  <si>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</si>
  <si>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</si>
  <si>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</si>
  <si>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</si>
  <si>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</si>
  <si>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</si>
  <si>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</si>
  <si>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</si>
  <si>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</si>
  <si>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</si>
  <si>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</si>
  <si>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</si>
  <si>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</si>
  <si>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</si>
  <si>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</si>
  <si>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</si>
  <si>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</si>
  <si>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</si>
  <si>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</si>
  <si>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</si>
  <si>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</si>
  <si>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</si>
  <si>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</si>
  <si>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</si>
  <si>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</si>
  <si>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</si>
  <si>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</si>
  <si>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</si>
  <si>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</si>
  <si>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</si>
  <si>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</si>
  <si>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</si>
  <si>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</si>
  <si>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</si>
  <si>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</si>
  <si>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</si>
  <si>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</si>
  <si>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</si>
  <si>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</si>
  <si>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</si>
  <si>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</si>
  <si>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</si>
  <si>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</si>
  <si>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</si>
  <si>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</si>
  <si>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</si>
  <si>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</si>
  <si>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</si>
  <si>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</si>
  <si>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</si>
  <si>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</si>
  <si>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</si>
  <si>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</si>
  <si>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</si>
  <si>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</si>
  <si>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</si>
  <si>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</si>
  <si>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</si>
  <si>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</si>
  <si>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</si>
  <si>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</si>
  <si>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</si>
  <si>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</si>
  <si>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</si>
  <si>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</si>
  <si>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</si>
  <si>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</si>
  <si>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</si>
  <si>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</si>
  <si>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</si>
  <si>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</si>
  <si>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</si>
  <si>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</si>
  <si>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</si>
  <si>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</si>
  <si>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</si>
  <si>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</si>
  <si>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</si>
  <si>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</si>
  <si>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</si>
  <si>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</si>
  <si>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</si>
  <si>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</si>
  <si>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</si>
  <si>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</si>
  <si>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</si>
  <si>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</si>
  <si>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</si>
  <si>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</si>
  <si>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</si>
  <si>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</si>
  <si>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</si>
  <si>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</si>
  <si>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</si>
  <si>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</si>
  <si>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</si>
  <si>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</si>
  <si>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</si>
  <si>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</si>
  <si>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</si>
  <si>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</si>
  <si>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</si>
  <si>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</si>
  <si>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</si>
  <si>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</si>
  <si>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</si>
  <si>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</si>
  <si>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</si>
  <si>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</si>
  <si>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</si>
  <si>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</si>
  <si>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</si>
  <si>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</si>
  <si>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</si>
  <si>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</si>
  <si>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</si>
  <si>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</si>
  <si>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</si>
  <si>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</si>
  <si>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</si>
  <si>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</si>
  <si>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</si>
  <si>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</si>
  <si>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</si>
  <si>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</si>
  <si>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</si>
  <si>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</si>
  <si>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</si>
  <si>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</si>
  <si>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</si>
  <si>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</si>
  <si>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</si>
  <si>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</si>
  <si>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</si>
  <si>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</si>
  <si>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</si>
  <si>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</si>
  <si>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</si>
  <si>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</si>
  <si>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</si>
  <si>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</si>
  <si>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</si>
  <si>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</si>
  <si>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</si>
  <si>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</si>
  <si>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</si>
  <si>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</si>
  <si>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</si>
  <si>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</si>
  <si>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</si>
  <si>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</si>
  <si>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</si>
  <si>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</si>
  <si>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</si>
  <si>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</si>
  <si>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</si>
  <si>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</si>
  <si>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</si>
  <si>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</si>
  <si>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</si>
  <si>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</si>
  <si>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</si>
  <si>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</si>
  <si>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</si>
  <si>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</si>
  <si>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</si>
  <si>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</si>
  <si>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</si>
  <si>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</si>
  <si>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</si>
  <si>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</si>
  <si>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</si>
  <si>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</si>
  <si>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</si>
  <si>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</si>
  <si>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</si>
  <si>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</si>
  <si>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</si>
  <si>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</si>
  <si>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</si>
  <si>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</si>
  <si>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</si>
  <si>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</si>
  <si>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</si>
  <si>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</si>
  <si>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</si>
  <si>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</si>
  <si>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</si>
  <si>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</si>
  <si>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</si>
  <si>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</si>
  <si>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</si>
  <si>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</si>
  <si>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</si>
  <si>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</si>
  <si>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</si>
  <si>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</si>
  <si>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</si>
  <si>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</si>
  <si>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</si>
  <si>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</si>
  <si>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</si>
  <si>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</si>
  <si>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</si>
  <si>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</si>
  <si>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</si>
  <si>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</si>
  <si>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</si>
  <si>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</si>
  <si>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</si>
  <si>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</si>
  <si>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</si>
  <si>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</si>
  <si>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</si>
  <si>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</si>
  <si>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</si>
  <si>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</si>
  <si>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</si>
  <si>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</si>
  <si>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</si>
  <si>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</si>
  <si>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</si>
  <si>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</si>
  <si>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</si>
  <si>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</si>
  <si>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</si>
  <si>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</si>
  <si>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</si>
  <si>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</si>
  <si>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</si>
  <si>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</si>
  <si>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</si>
  <si>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</si>
  <si>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</si>
  <si>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</si>
  <si>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</si>
  <si>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</si>
  <si>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</si>
  <si>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</si>
  <si>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</si>
  <si>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</si>
  <si>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</si>
  <si>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</si>
  <si>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</si>
  <si>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</si>
  <si>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</si>
  <si>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</si>
  <si>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</si>
  <si>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</si>
  <si>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</si>
  <si>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</si>
  <si>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</si>
  <si>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</si>
  <si>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</si>
  <si>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</si>
  <si>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</si>
  <si>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</si>
  <si>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</si>
  <si>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</si>
  <si>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</si>
  <si>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</si>
  <si>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</si>
  <si>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</si>
  <si>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</si>
  <si>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</si>
  <si>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</si>
  <si>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</si>
  <si>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</si>
  <si>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</si>
  <si>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</si>
  <si>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</si>
  <si>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</si>
  <si>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</si>
  <si>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</si>
  <si>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</si>
  <si>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</si>
  <si>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</si>
  <si>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</si>
  <si>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</si>
  <si>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</si>
  <si>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</si>
  <si>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</si>
  <si>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</si>
  <si>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</si>
  <si>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</si>
  <si>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</si>
  <si>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</si>
  <si>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</si>
  <si>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</si>
  <si>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</si>
  <si>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</si>
  <si>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</si>
  <si>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</si>
  <si>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</si>
  <si>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</si>
  <si>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</si>
  <si>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</si>
  <si>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</si>
  <si>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</si>
  <si>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</si>
  <si>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</si>
  <si>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</si>
  <si>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</si>
  <si>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</si>
  <si>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</si>
  <si>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</si>
  <si>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</si>
  <si>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</si>
  <si>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</si>
  <si>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</si>
  <si>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</si>
  <si>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</si>
  <si>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</si>
  <si>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</si>
  <si>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</si>
  <si>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</si>
  <si>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</si>
  <si>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</si>
  <si>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</si>
  <si>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</si>
  <si>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</si>
  <si>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</si>
  <si>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</si>
  <si>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</si>
  <si>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</si>
  <si>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</si>
  <si>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</si>
  <si>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</si>
  <si>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</si>
  <si>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</si>
  <si>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</si>
  <si>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</si>
  <si>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</si>
  <si>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</si>
  <si>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</si>
  <si>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</si>
  <si>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</si>
  <si>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</si>
  <si>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</si>
  <si>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</si>
  <si>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</si>
  <si>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</si>
  <si>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</si>
  <si>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</si>
  <si>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</si>
  <si>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</si>
  <si>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</si>
  <si>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</si>
  <si>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</si>
  <si>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</si>
  <si>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</si>
  <si>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</si>
  <si>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</si>
  <si>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</si>
  <si>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</si>
  <si>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</si>
  <si>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</si>
  <si>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</si>
  <si>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</si>
  <si>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</si>
  <si>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</si>
  <si>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</si>
  <si>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</si>
  <si>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</si>
  <si>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</si>
  <si>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</si>
  <si>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</si>
  <si>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</si>
  <si>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</si>
  <si>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</si>
  <si>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</si>
  <si>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</si>
  <si>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</si>
  <si>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</si>
  <si>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</si>
  <si>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</si>
  <si>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</si>
  <si>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</si>
  <si>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</si>
  <si>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</si>
  <si>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</si>
  <si>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</si>
  <si>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</si>
  <si>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</si>
  <si>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</si>
  <si>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</si>
  <si>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</si>
  <si>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</si>
  <si>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</si>
  <si>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</si>
  <si>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</si>
  <si>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</si>
  <si>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</si>
  <si>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</si>
  <si>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</si>
  <si>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</si>
  <si>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</si>
  <si>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</si>
  <si>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</si>
  <si>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</si>
  <si>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</si>
  <si>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</si>
  <si>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</si>
  <si>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</si>
  <si>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</si>
  <si>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</si>
  <si>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</si>
  <si>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</si>
  <si>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</si>
  <si>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</si>
  <si>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</si>
  <si>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</si>
  <si>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</si>
  <si>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</si>
  <si>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</si>
  <si>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</si>
  <si>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</si>
  <si>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</si>
  <si>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</si>
  <si>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</si>
  <si>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</si>
  <si>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</si>
  <si>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</si>
  <si>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</si>
  <si>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</si>
  <si>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</si>
  <si>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</si>
  <si>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</si>
  <si>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</si>
  <si>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</si>
  <si>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</si>
  <si>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</si>
  <si>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</si>
  <si>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</si>
  <si>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</si>
  <si>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</si>
  <si>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</si>
  <si>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</si>
  <si>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</si>
  <si>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</si>
  <si>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</si>
  <si>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</si>
  <si>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</si>
  <si>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</si>
  <si>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</si>
  <si>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</si>
  <si>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</si>
  <si>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</si>
  <si>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</si>
  <si>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</si>
  <si>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</si>
  <si>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</si>
  <si>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</si>
  <si>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</si>
  <si>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</si>
  <si>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</si>
  <si>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</si>
  <si>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</si>
  <si>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</si>
  <si>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</si>
  <si>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</si>
  <si>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</si>
  <si>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</si>
  <si>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</si>
  <si>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</si>
  <si>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</si>
  <si>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</si>
  <si>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</si>
  <si>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</si>
  <si>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</si>
  <si>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</si>
  <si>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</si>
  <si>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</si>
  <si>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</si>
  <si>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</si>
  <si>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</si>
  <si>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</si>
  <si>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</si>
  <si>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</si>
  <si>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</si>
  <si>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</si>
  <si>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</si>
  <si>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</si>
  <si>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</si>
  <si>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</si>
  <si>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</si>
  <si>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</si>
  <si>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</si>
  <si>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</si>
  <si>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</si>
  <si>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</si>
  <si>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</si>
  <si>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</si>
  <si>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</si>
  <si>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</si>
  <si>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</si>
  <si>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</si>
  <si>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</si>
  <si>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</si>
  <si>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</si>
  <si>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</si>
  <si>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</si>
  <si>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</si>
  <si>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</si>
  <si>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</si>
  <si>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</si>
  <si>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</si>
  <si>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</si>
  <si>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</si>
  <si>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</si>
  <si>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</si>
  <si>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</si>
  <si>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</si>
  <si>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</si>
  <si>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</si>
  <si>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</si>
  <si>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</si>
  <si>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</si>
  <si>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</si>
  <si>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</si>
  <si>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</si>
  <si>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</si>
  <si>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</si>
  <si>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</si>
  <si>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</si>
  <si>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</si>
  <si>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</si>
  <si>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</si>
  <si>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</si>
  <si>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</si>
  <si>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</si>
  <si>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</si>
  <si>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</si>
  <si>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</si>
  <si>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</si>
  <si>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</si>
  <si>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</si>
  <si>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</si>
  <si>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</si>
  <si>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</si>
  <si>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</si>
  <si>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</si>
  <si>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</si>
  <si>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</si>
  <si>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</si>
  <si>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</si>
  <si>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</si>
  <si>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</si>
  <si>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</si>
  <si>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</si>
  <si>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</si>
  <si>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</si>
  <si>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</si>
  <si>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</si>
  <si>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</si>
  <si>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</si>
  <si>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</si>
  <si>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</si>
  <si>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</si>
  <si>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</si>
  <si>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</si>
  <si>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</si>
  <si>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</si>
  <si>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</si>
  <si>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</si>
  <si>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</si>
  <si>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</si>
  <si>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</si>
  <si>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</si>
  <si>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</si>
  <si>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</si>
  <si>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</si>
  <si>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</si>
  <si>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</si>
  <si>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</si>
  <si>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</si>
  <si>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</si>
  <si>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</si>
  <si>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</si>
  <si>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</si>
  <si>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</si>
  <si>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</si>
  <si>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</si>
  <si>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</si>
  <si>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</si>
  <si>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</si>
  <si>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</si>
  <si>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</si>
  <si>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</si>
  <si>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</si>
  <si>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</si>
  <si>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</si>
  <si>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</si>
  <si>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</si>
  <si>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</si>
  <si>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</si>
  <si>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</si>
  <si>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</si>
  <si>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</si>
  <si>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</si>
  <si>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</si>
  <si>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</si>
  <si>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</si>
  <si>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</si>
  <si>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</si>
  <si>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</si>
  <si>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</si>
  <si>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</si>
  <si>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</si>
  <si>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</si>
  <si>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</si>
  <si>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</si>
  <si>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</si>
  <si>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</si>
  <si>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</si>
  <si>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</si>
  <si>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</si>
  <si>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</si>
  <si>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</si>
  <si>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</si>
  <si>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</si>
  <si>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</si>
  <si>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</si>
  <si>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</si>
  <si>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</si>
  <si>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</si>
  <si>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</si>
  <si>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</si>
  <si>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</si>
  <si>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</si>
  <si>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</si>
  <si>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</si>
  <si>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</si>
  <si>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</si>
  <si>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</si>
  <si>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</si>
  <si>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</si>
  <si>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</si>
  <si>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</si>
  <si>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</si>
  <si>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</si>
  <si>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</si>
  <si>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</si>
  <si>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</si>
  <si>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</si>
  <si>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</si>
  <si>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</si>
  <si>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</si>
  <si>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</si>
  <si>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</si>
  <si>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</si>
  <si>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</si>
  <si>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</si>
  <si>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</si>
  <si>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</si>
  <si>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</si>
  <si>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</si>
  <si>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</si>
  <si>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</si>
  <si>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</si>
  <si>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</si>
  <si>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</si>
  <si>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</si>
  <si>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</si>
  <si>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</si>
  <si>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</si>
  <si>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</si>
  <si>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</si>
  <si>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</si>
  <si>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</si>
  <si>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</si>
  <si>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</si>
  <si>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</si>
  <si>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</si>
  <si>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</si>
  <si>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</si>
  <si>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</si>
  <si>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</si>
  <si>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</si>
  <si>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</si>
  <si>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</si>
  <si>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</si>
  <si>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</si>
  <si>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</si>
  <si>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</si>
  <si>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</si>
  <si>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</si>
  <si>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</si>
  <si>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</si>
  <si>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</si>
  <si>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</si>
  <si>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</si>
  <si>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</si>
  <si>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</si>
  <si>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</si>
  <si>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</si>
  <si>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</si>
  <si>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</si>
  <si>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</si>
  <si>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</si>
  <si>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</si>
  <si>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</si>
  <si>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</si>
  <si>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</si>
  <si>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</si>
  <si>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</si>
  <si>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</si>
  <si>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</si>
  <si>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</si>
  <si>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</si>
  <si>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</si>
  <si>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</si>
  <si>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</si>
  <si>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</si>
  <si>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</si>
  <si>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</si>
  <si>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</si>
  <si>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</si>
  <si>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</si>
  <si>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</si>
  <si>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</si>
  <si>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</si>
  <si>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</si>
  <si>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</si>
  <si>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</si>
  <si>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</si>
  <si>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</si>
  <si>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</si>
  <si>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</si>
  <si>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</si>
  <si>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</si>
  <si>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</si>
  <si>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</si>
  <si>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</si>
  <si>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</si>
  <si>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</si>
  <si>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</si>
  <si>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</si>
  <si>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</si>
  <si>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</si>
  <si>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</si>
  <si>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</si>
  <si>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</si>
  <si>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</si>
  <si>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</si>
  <si>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</si>
  <si>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</si>
  <si>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</si>
  <si>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</si>
  <si>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</si>
  <si>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</si>
  <si>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</si>
  <si>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</si>
  <si>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</si>
  <si>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</si>
  <si>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</si>
  <si>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</si>
  <si>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</si>
  <si>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</si>
  <si>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</si>
  <si>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</si>
  <si>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</si>
  <si>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</si>
  <si>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</si>
  <si>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</si>
  <si>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</si>
  <si>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</si>
  <si>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</si>
  <si>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</si>
  <si>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</si>
  <si>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</si>
  <si>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</si>
  <si>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</si>
  <si>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</si>
  <si>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</si>
  <si>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</si>
  <si>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</si>
  <si>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</si>
  <si>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</si>
  <si>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</si>
  <si>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</si>
  <si>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</si>
  <si>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</si>
  <si>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</si>
  <si>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</si>
  <si>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</si>
  <si>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</si>
  <si>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</si>
  <si>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</si>
  <si>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</si>
  <si>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</si>
  <si>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</si>
  <si>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</si>
  <si>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</si>
  <si>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</si>
  <si>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</si>
  <si>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</si>
  <si>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</si>
  <si>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</si>
  <si>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</si>
  <si>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</si>
  <si>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</si>
  <si>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</si>
  <si>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</si>
  <si>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</si>
  <si>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</si>
  <si>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</si>
  <si>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</si>
  <si>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</si>
  <si>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</si>
  <si>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</si>
  <si>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</si>
  <si>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</si>
  <si>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</si>
  <si>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</si>
  <si>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</si>
  <si>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</si>
  <si>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</si>
  <si>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</si>
  <si>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</si>
  <si>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</si>
  <si>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</si>
  <si>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</si>
  <si>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</si>
  <si>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</si>
  <si>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</si>
  <si>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</si>
  <si>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</si>
  <si>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</si>
  <si>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</si>
  <si>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</si>
  <si>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</si>
  <si>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</si>
  <si>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</si>
  <si>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</si>
  <si>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</si>
  <si>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</si>
  <si>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</si>
  <si>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</si>
  <si>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</si>
  <si>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</si>
  <si>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</si>
  <si>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</si>
  <si>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</si>
  <si>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</si>
  <si>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</si>
  <si>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</si>
  <si>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</si>
  <si>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</si>
  <si>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</si>
  <si>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</si>
  <si>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</si>
  <si>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</si>
  <si>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</si>
  <si>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</si>
  <si>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</si>
  <si>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</si>
  <si>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</si>
  <si>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</si>
  <si>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</si>
  <si>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</si>
  <si>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</si>
  <si>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</si>
  <si>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</si>
  <si>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</si>
  <si>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</si>
  <si>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</si>
  <si>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</si>
  <si>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</si>
  <si>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</si>
  <si>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</si>
  <si>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</si>
  <si>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</si>
  <si>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</si>
  <si>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</si>
  <si>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</si>
  <si>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</si>
  <si>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</si>
  <si>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</si>
  <si>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</si>
  <si>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</si>
  <si>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</si>
  <si>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</si>
  <si>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</si>
  <si>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</si>
  <si>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</si>
  <si>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</si>
  <si>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</si>
  <si>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</si>
  <si>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</si>
  <si>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</si>
  <si>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</si>
  <si>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</si>
  <si>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</si>
  <si>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</si>
  <si>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</si>
  <si>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</si>
  <si>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</si>
  <si>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</si>
  <si>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</si>
  <si>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</si>
  <si>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</si>
  <si>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</si>
  <si>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</si>
  <si>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</si>
  <si>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</si>
  <si>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</si>
  <si>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</si>
  <si>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</si>
  <si>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</si>
  <si>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</si>
  <si>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</si>
  <si>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</si>
  <si>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</si>
  <si>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</si>
  <si>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</si>
  <si>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</si>
  <si>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</si>
  <si>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</si>
  <si>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</si>
  <si>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</si>
  <si>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</si>
  <si>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</si>
  <si>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</si>
  <si>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</si>
  <si>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</si>
  <si>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</si>
  <si>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</si>
  <si>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</si>
  <si>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</si>
  <si>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</si>
  <si>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</si>
  <si>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</si>
  <si>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</si>
  <si>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</si>
  <si>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</si>
  <si>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</si>
  <si>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</si>
  <si>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</si>
  <si>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</si>
  <si>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</si>
  <si>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</si>
  <si>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</si>
  <si>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</si>
  <si>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</si>
  <si>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</si>
  <si>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</si>
  <si>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</si>
  <si>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</si>
  <si>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</si>
  <si>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</si>
  <si>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</si>
  <si>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</si>
  <si>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</si>
  <si>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</si>
  <si>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</si>
  <si>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</si>
  <si>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</si>
  <si>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</si>
  <si>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</si>
  <si>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</si>
  <si>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</si>
  <si>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</si>
  <si>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</si>
  <si>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</si>
  <si>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</si>
  <si>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</si>
  <si>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</si>
  <si>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</si>
  <si>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</si>
  <si>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</si>
  <si>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</si>
  <si>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</si>
  <si>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</si>
  <si>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</si>
  <si>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</si>
  <si>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</si>
  <si>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</si>
  <si>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</si>
  <si>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</si>
  <si>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</si>
  <si>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</si>
  <si>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</si>
  <si>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</si>
  <si>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</si>
  <si>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</si>
  <si>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</si>
  <si>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</si>
  <si>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</si>
  <si>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</si>
  <si>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</si>
  <si>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</si>
  <si>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</si>
  <si>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</si>
  <si>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</si>
  <si>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</si>
  <si>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</si>
  <si>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</si>
  <si>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</si>
  <si>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</si>
  <si>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</si>
  <si>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</si>
  <si>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</si>
  <si>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</si>
  <si>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</si>
  <si>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</si>
  <si>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</si>
  <si>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</si>
  <si>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</si>
  <si>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</si>
  <si>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</si>
  <si>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</si>
  <si>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</si>
  <si>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</si>
  <si>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</si>
  <si>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</si>
  <si>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</si>
  <si>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</si>
  <si>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</si>
  <si>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</si>
  <si>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</si>
  <si>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</si>
  <si>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</si>
  <si>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</si>
  <si>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</si>
  <si>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</si>
  <si>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</si>
  <si>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</si>
  <si>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</si>
  <si>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</si>
  <si>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</si>
  <si>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</si>
  <si>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</si>
  <si>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</si>
  <si>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</si>
  <si>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</si>
  <si>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</si>
  <si>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</si>
  <si>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</si>
  <si>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</si>
  <si>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</si>
  <si>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</si>
  <si>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</si>
  <si>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</si>
  <si>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</si>
  <si>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</si>
  <si>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</si>
  <si>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</si>
  <si>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</si>
  <si>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</si>
  <si>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</si>
  <si>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</si>
  <si>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</si>
  <si>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</si>
  <si>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</si>
  <si>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</si>
  <si>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</si>
  <si>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</si>
  <si>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</si>
  <si>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</si>
  <si>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</si>
  <si>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</si>
  <si>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</si>
  <si>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</si>
  <si>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</si>
  <si>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</si>
  <si>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</si>
  <si>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</si>
  <si>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</si>
  <si>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</si>
  <si>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</si>
  <si>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</si>
  <si>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</si>
  <si>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</si>
  <si>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</si>
  <si>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</si>
  <si>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</si>
  <si>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</si>
  <si>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</si>
  <si>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</si>
  <si>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</si>
  <si>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</si>
  <si>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</si>
  <si>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</si>
  <si>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</si>
  <si>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</si>
  <si>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</si>
  <si>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</si>
  <si>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</si>
  <si>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</si>
  <si>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</si>
  <si>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</si>
  <si>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</si>
  <si>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</si>
  <si>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</si>
  <si>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</si>
  <si>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</si>
  <si>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</si>
  <si>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</si>
  <si>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</si>
  <si>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</si>
  <si>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</si>
  <si>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</si>
  <si>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</si>
  <si>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</si>
  <si>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</si>
  <si>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</si>
  <si>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</si>
  <si>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</si>
  <si>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</si>
  <si>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</si>
  <si>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</si>
  <si>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</si>
  <si>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</si>
  <si>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</si>
  <si>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</si>
  <si>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</si>
  <si>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</si>
  <si>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</si>
  <si>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</si>
  <si>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</si>
  <si>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</si>
  <si>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</si>
  <si>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</si>
  <si>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</si>
  <si>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</si>
  <si>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</si>
  <si>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</si>
  <si>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</si>
  <si>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</si>
  <si>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</si>
  <si>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</si>
  <si>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</si>
  <si>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</si>
  <si>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</si>
  <si>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</si>
  <si>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</si>
  <si>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</si>
  <si>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</si>
  <si>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</si>
  <si>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</si>
  <si>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</si>
  <si>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</si>
  <si>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</si>
  <si>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</si>
  <si>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</si>
  <si>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</si>
  <si>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</si>
  <si>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</si>
  <si>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</si>
  <si>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</si>
  <si>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</si>
  <si>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</si>
  <si>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</si>
  <si>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</si>
  <si>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</si>
  <si>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</si>
  <si>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</si>
  <si>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</si>
  <si>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</si>
  <si>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</si>
  <si>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</si>
  <si>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</si>
  <si>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</si>
  <si>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</si>
  <si>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</si>
  <si>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</si>
  <si>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</si>
  <si>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</si>
  <si>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</si>
  <si>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</si>
  <si>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</si>
  <si>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</si>
  <si>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</si>
  <si>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</si>
  <si>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</si>
  <si>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</si>
  <si>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</si>
  <si>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</si>
  <si>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</si>
  <si>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</si>
  <si>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</si>
  <si>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</si>
  <si>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</si>
  <si>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</si>
  <si>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</si>
  <si>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</si>
  <si>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</si>
  <si>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</si>
  <si>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</si>
  <si>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</si>
  <si>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</si>
  <si>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</si>
  <si>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</si>
  <si>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</si>
  <si>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</si>
  <si>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</si>
  <si>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</si>
  <si>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</si>
  <si>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</si>
  <si>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</si>
  <si>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</si>
  <si>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</si>
  <si>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</si>
  <si>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</si>
  <si>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</si>
  <si>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</si>
  <si>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</si>
  <si>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</si>
  <si>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</si>
  <si>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</si>
  <si>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</si>
  <si>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</si>
  <si>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</si>
  <si>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</si>
  <si>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</si>
  <si>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</si>
  <si>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</si>
  <si>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</si>
  <si>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</si>
  <si>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</si>
  <si>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</si>
  <si>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</si>
  <si>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</si>
  <si>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</si>
  <si>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</si>
  <si>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</si>
  <si>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</si>
  <si>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</si>
  <si>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</si>
  <si>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</si>
  <si>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</si>
  <si>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</si>
  <si>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</si>
  <si>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</si>
  <si>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</si>
  <si>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</si>
  <si>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</si>
  <si>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</si>
  <si>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</si>
  <si>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</si>
  <si>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</si>
  <si>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</si>
  <si>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</si>
  <si>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</si>
  <si>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</si>
  <si>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</si>
  <si>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</si>
  <si>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</si>
  <si>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</si>
  <si>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</si>
  <si>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</si>
  <si>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</si>
  <si>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</si>
  <si>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</si>
  <si>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</si>
  <si>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</si>
  <si>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</si>
  <si>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</si>
  <si>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</si>
  <si>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</si>
  <si>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</si>
  <si>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</si>
  <si>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</si>
  <si>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</si>
  <si>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</si>
  <si>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</si>
  <si>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</si>
  <si>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</si>
  <si>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</si>
  <si>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</si>
  <si>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</si>
  <si>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</si>
  <si>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</si>
  <si>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</si>
  <si>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</si>
  <si>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</si>
  <si>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</si>
  <si>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</si>
  <si>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</si>
  <si>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</si>
  <si>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</si>
  <si>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</si>
  <si>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</si>
  <si>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</si>
  <si>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</si>
  <si>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</si>
  <si>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</si>
  <si>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</si>
  <si>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</si>
  <si>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</si>
  <si>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</si>
  <si>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</si>
  <si>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</si>
  <si>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</si>
  <si>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</si>
  <si>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</si>
  <si>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</si>
  <si>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</si>
  <si>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</si>
  <si>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</si>
  <si>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</si>
  <si>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</si>
  <si>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</si>
  <si>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</si>
  <si>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</si>
  <si>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</si>
  <si>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</si>
  <si>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</si>
  <si>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</si>
  <si>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</si>
  <si>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</si>
  <si>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</si>
  <si>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</si>
  <si>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</si>
  <si>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</si>
  <si>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</si>
  <si>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</si>
  <si>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</si>
  <si>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</si>
  <si>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</si>
  <si>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</si>
  <si>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</si>
  <si>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</si>
  <si>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</si>
  <si>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</si>
  <si>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</si>
  <si>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</si>
  <si>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</si>
  <si>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</si>
  <si>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</si>
  <si>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</si>
  <si>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</si>
  <si>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</si>
  <si>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</si>
  <si>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</si>
  <si>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</si>
  <si>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</si>
  <si>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</si>
  <si>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</si>
  <si>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</si>
  <si>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</si>
  <si>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</si>
  <si>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</si>
  <si>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</si>
  <si>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</si>
  <si>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</si>
  <si>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</si>
  <si>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</si>
  <si>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</si>
  <si>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</si>
  <si>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</si>
  <si>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</si>
  <si>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</si>
  <si>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</si>
  <si>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</si>
  <si>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</si>
  <si>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</si>
  <si>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</si>
  <si>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</si>
  <si>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</si>
  <si>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</si>
  <si>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</si>
  <si>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</si>
  <si>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</si>
  <si>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</si>
  <si>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</si>
  <si>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</si>
  <si>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</si>
  <si>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</si>
  <si>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</si>
  <si>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</si>
  <si>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</si>
  <si>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</si>
  <si>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</si>
  <si>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</si>
  <si>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</si>
  <si>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</si>
  <si>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</si>
  <si>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</si>
  <si>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</si>
  <si>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</si>
  <si>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</si>
  <si>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</si>
  <si>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</si>
  <si>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</si>
  <si>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</si>
  <si>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</si>
  <si>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</si>
  <si>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</si>
  <si>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</si>
  <si>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</si>
  <si>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</si>
  <si>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</si>
  <si>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</si>
  <si>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</si>
  <si>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</si>
  <si>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</si>
  <si>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</si>
  <si>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</si>
  <si>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</si>
  <si>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</si>
  <si>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</si>
  <si>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</si>
  <si>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</si>
  <si>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</si>
  <si>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</si>
  <si>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</si>
  <si>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</si>
  <si>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</si>
  <si>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</si>
  <si>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</si>
  <si>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</si>
  <si>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</si>
  <si>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</si>
  <si>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</si>
  <si>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</si>
  <si>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</si>
  <si>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</si>
  <si>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</si>
  <si>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</si>
  <si>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</si>
  <si>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</si>
  <si>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</si>
  <si>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</si>
  <si>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</si>
  <si>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</si>
  <si>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</si>
  <si>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</si>
  <si>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</si>
  <si>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</si>
  <si>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</si>
  <si>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</si>
  <si>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</si>
  <si>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</si>
  <si>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</si>
  <si>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</si>
  <si>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</si>
  <si>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</si>
  <si>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</si>
  <si>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</si>
  <si>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</si>
  <si>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</si>
  <si>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</si>
  <si>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</si>
  <si>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</si>
  <si>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</si>
  <si>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</si>
  <si>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</si>
  <si>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</si>
  <si>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</si>
  <si>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</si>
  <si>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</si>
  <si>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</si>
  <si>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</si>
  <si>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</si>
  <si>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</si>
  <si>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</si>
  <si>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</si>
  <si>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</si>
  <si>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</si>
  <si>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</si>
  <si>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</si>
  <si>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</si>
  <si>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</si>
  <si>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</si>
  <si>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</si>
  <si>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</si>
  <si>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</si>
  <si>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</si>
  <si>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</si>
  <si>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</si>
  <si>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</si>
  <si>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</si>
  <si>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</si>
  <si>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</si>
  <si>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</si>
  <si>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</si>
  <si>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</si>
  <si>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</si>
  <si>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</si>
  <si>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</si>
  <si>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</si>
  <si>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</si>
  <si>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</si>
  <si>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</si>
  <si>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</si>
  <si>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</si>
  <si>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</si>
  <si>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</si>
  <si>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</si>
  <si>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</si>
  <si>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</si>
  <si>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</si>
  <si>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</si>
  <si>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</si>
  <si>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</si>
  <si>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</si>
  <si>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</si>
  <si>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</si>
  <si>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</si>
  <si>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</si>
  <si>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</si>
  <si>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</si>
  <si>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</si>
  <si>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</si>
  <si>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</si>
  <si>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</si>
  <si>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</si>
  <si>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</si>
  <si>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</si>
  <si>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</si>
  <si>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</si>
  <si>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</si>
  <si>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</si>
  <si>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</si>
  <si>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</si>
  <si>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</si>
  <si>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</si>
  <si>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</si>
  <si>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</si>
  <si>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</si>
  <si>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</si>
  <si>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</si>
  <si>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</si>
  <si>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</si>
  <si>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</si>
  <si>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</si>
  <si>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</si>
  <si>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</si>
  <si>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</si>
  <si>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</si>
  <si>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</si>
  <si>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</si>
  <si>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</si>
  <si>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</si>
  <si>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</si>
  <si>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</si>
  <si>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</si>
  <si>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</si>
  <si>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</si>
  <si>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</si>
  <si>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</si>
  <si>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</si>
  <si>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</si>
  <si>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</si>
  <si>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</si>
  <si>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</si>
  <si>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</si>
  <si>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</si>
  <si>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</si>
  <si>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</si>
  <si>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</si>
  <si>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</si>
  <si>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</si>
  <si>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</si>
  <si>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</si>
  <si>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</si>
  <si>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</si>
  <si>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</si>
  <si>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</si>
  <si>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</si>
  <si>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</si>
  <si>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</si>
  <si>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</si>
  <si>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</si>
  <si>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</si>
  <si>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</si>
  <si>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</si>
  <si>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</si>
  <si>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</si>
  <si>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</si>
  <si>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</si>
  <si>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</si>
  <si>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</si>
  <si>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</si>
  <si>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</si>
  <si>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</si>
  <si>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</si>
  <si>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</si>
  <si>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</si>
  <si>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</si>
  <si>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</si>
  <si>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</si>
  <si>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</si>
  <si>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</si>
  <si>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</si>
  <si>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</si>
  <si>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</si>
  <si>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</si>
  <si>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</si>
  <si>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</si>
  <si>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</si>
  <si>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</si>
  <si>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</si>
  <si>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</si>
  <si>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</si>
  <si>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</si>
  <si>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</si>
  <si>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</si>
  <si>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</si>
  <si>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</si>
  <si>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</si>
  <si>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</si>
  <si>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</si>
  <si>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</si>
  <si>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</si>
  <si>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</si>
  <si>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</si>
  <si>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</si>
  <si>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</si>
  <si>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</si>
  <si>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</si>
  <si>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</si>
  <si>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</si>
  <si>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</si>
  <si>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</si>
  <si>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</si>
  <si>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</si>
  <si>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</si>
  <si>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</si>
  <si>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</si>
  <si>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</si>
  <si>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</si>
  <si>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</si>
  <si>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</si>
  <si>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</si>
  <si>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</si>
  <si>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</si>
  <si>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</si>
  <si>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</si>
  <si>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</si>
  <si>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</si>
  <si>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</si>
  <si>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</si>
  <si>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</si>
  <si>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</si>
  <si>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</si>
  <si>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</si>
  <si>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</si>
  <si>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</si>
  <si>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</si>
  <si>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</si>
  <si>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</si>
  <si>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</si>
  <si>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</si>
  <si>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</si>
  <si>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</si>
  <si>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</si>
  <si>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</si>
  <si>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</si>
  <si>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</si>
  <si>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</si>
  <si>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</si>
  <si>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</si>
  <si>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</si>
  <si>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</si>
  <si>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</si>
  <si>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</si>
  <si>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</si>
  <si>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</si>
  <si>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</si>
  <si>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</si>
  <si>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</si>
  <si>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</si>
  <si>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</si>
  <si>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</si>
  <si>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</si>
  <si>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</si>
  <si>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</si>
  <si>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</si>
  <si>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</si>
  <si>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</si>
  <si>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</si>
  <si>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</si>
  <si>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</si>
  <si>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</si>
  <si>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</si>
  <si>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</si>
  <si>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</si>
  <si>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</si>
  <si>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</si>
  <si>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</si>
  <si>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</si>
  <si>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</si>
  <si>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</si>
  <si>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</si>
  <si>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</si>
  <si>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</si>
  <si>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</si>
  <si>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</si>
  <si>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</si>
  <si>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</si>
  <si>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</si>
  <si>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</si>
  <si>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</si>
  <si>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</si>
  <si>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</si>
  <si>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</si>
  <si>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</si>
  <si>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</si>
  <si>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</si>
  <si>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</si>
  <si>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</si>
  <si>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</si>
  <si>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</si>
  <si>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</si>
  <si>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</si>
  <si>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</si>
  <si>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</si>
  <si>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</si>
  <si>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</si>
  <si>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</si>
  <si>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</si>
  <si>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</si>
  <si>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</si>
  <si>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</si>
  <si>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</si>
  <si>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</si>
  <si>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</si>
  <si>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</si>
  <si>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</si>
  <si>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</si>
  <si>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</si>
  <si>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</si>
  <si>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</si>
  <si>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</si>
  <si>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</si>
  <si>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</si>
  <si>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</si>
  <si>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</si>
  <si>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</si>
  <si>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</si>
  <si>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</si>
  <si>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</si>
  <si>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</si>
  <si>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</si>
  <si>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</si>
  <si>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</si>
  <si>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</si>
  <si>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</si>
  <si>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</si>
  <si>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</si>
  <si>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</si>
  <si>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</si>
  <si>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</si>
  <si>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</si>
  <si>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</si>
  <si>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</si>
  <si>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</si>
  <si>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</si>
  <si>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</si>
  <si>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</si>
  <si>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</si>
  <si>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</si>
  <si>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</si>
  <si>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</si>
  <si>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</si>
  <si>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</si>
  <si>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</si>
  <si>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</si>
  <si>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</si>
  <si>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</si>
  <si>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</si>
  <si>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</si>
  <si>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</si>
  <si>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</si>
  <si>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</si>
  <si>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</si>
  <si>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</si>
  <si>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</si>
  <si>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</si>
  <si>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</si>
  <si>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</si>
  <si>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</si>
  <si>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</si>
  <si>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</si>
  <si>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</si>
  <si>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</si>
  <si>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</si>
  <si>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</si>
  <si>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</si>
  <si>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</si>
  <si>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</si>
  <si>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</si>
  <si>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</si>
  <si>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</si>
  <si>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</si>
  <si>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</si>
  <si>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</si>
  <si>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</si>
  <si>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</si>
  <si>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</si>
  <si>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</si>
  <si>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</si>
  <si>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</si>
  <si>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</si>
  <si>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</si>
  <si>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</si>
  <si>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</si>
  <si>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</si>
  <si>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</si>
  <si>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</si>
  <si>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</si>
  <si>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</si>
  <si>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</si>
  <si>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</si>
  <si>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</si>
  <si>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</si>
  <si>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</si>
  <si>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</si>
  <si>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</si>
  <si>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</si>
  <si>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</si>
  <si>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</si>
  <si>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</si>
  <si>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</si>
  <si>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</si>
  <si>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</si>
  <si>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</si>
  <si>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</si>
  <si>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</si>
  <si>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</si>
  <si>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</si>
  <si>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</si>
  <si>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</si>
  <si>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</si>
  <si>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</si>
  <si>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</si>
  <si>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</si>
  <si>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</si>
  <si>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</si>
  <si>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</si>
  <si>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</si>
  <si>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</si>
  <si>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</si>
  <si>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</si>
  <si>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</si>
  <si>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</si>
  <si>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</si>
  <si>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</si>
  <si>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</si>
  <si>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</si>
  <si>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</si>
  <si>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</si>
  <si>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</si>
  <si>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</si>
  <si>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</si>
  <si>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</si>
  <si>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</si>
  <si>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</si>
  <si>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</si>
  <si>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</si>
  <si>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</si>
  <si>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</si>
  <si>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</si>
  <si>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</si>
  <si>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</si>
  <si>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</si>
  <si>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</si>
  <si>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</si>
  <si>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</si>
  <si>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</si>
  <si>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</si>
  <si>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</si>
  <si>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</si>
  <si>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</si>
  <si>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</si>
  <si>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</si>
  <si>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</si>
  <si>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</si>
  <si>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</si>
  <si>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</si>
  <si>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</si>
  <si>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</si>
  <si>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</si>
  <si>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</si>
  <si>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</si>
  <si>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</si>
  <si>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</si>
  <si>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</si>
  <si>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</si>
  <si>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</si>
  <si>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</si>
  <si>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</si>
  <si>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</si>
  <si>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</si>
  <si>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</si>
  <si>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</si>
  <si>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</si>
  <si>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</si>
  <si>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</si>
  <si>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</si>
  <si>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</si>
  <si>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</si>
  <si>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</si>
  <si>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</si>
  <si>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</si>
  <si>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</si>
  <si>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</si>
  <si>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</si>
  <si>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</si>
  <si>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</si>
  <si>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</si>
  <si>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</si>
  <si>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</si>
  <si>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</si>
  <si>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</si>
  <si>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</si>
  <si>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</si>
  <si>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</si>
  <si>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</si>
  <si>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</si>
  <si>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</si>
  <si>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</si>
  <si>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</si>
  <si>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</si>
  <si>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</si>
  <si>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</si>
  <si>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</si>
  <si>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</si>
  <si>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</si>
  <si>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</si>
  <si>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</si>
  <si>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</si>
  <si>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</si>
  <si>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</si>
  <si>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</si>
  <si>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</si>
  <si>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</si>
  <si>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</si>
  <si>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</si>
  <si>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</si>
  <si>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</si>
  <si>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</si>
  <si>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</si>
  <si>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</si>
  <si>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</si>
  <si>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</si>
  <si>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</si>
  <si>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</si>
  <si>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</si>
  <si>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</si>
  <si>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</si>
  <si>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</si>
  <si>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</si>
  <si>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</si>
  <si>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</si>
  <si>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</si>
  <si>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</si>
  <si>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</si>
  <si>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</si>
  <si>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</si>
  <si>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</si>
  <si>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</si>
  <si>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</si>
  <si>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</si>
  <si>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</si>
  <si>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</si>
  <si>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</si>
  <si>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</si>
  <si>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</si>
  <si>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</si>
  <si>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</si>
  <si>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</si>
  <si>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</si>
  <si>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</si>
  <si>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</si>
  <si>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</si>
  <si>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</si>
  <si>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</si>
  <si>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</si>
  <si>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</si>
  <si>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</si>
  <si>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</si>
  <si>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</si>
  <si>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</si>
  <si>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</si>
  <si>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</si>
  <si>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</si>
  <si>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</si>
  <si>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</si>
  <si>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</si>
  <si>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</si>
  <si>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</si>
  <si>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</si>
  <si>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</si>
  <si>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</si>
  <si>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</si>
  <si>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</si>
  <si>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</si>
  <si>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</si>
  <si>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</si>
  <si>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</si>
  <si>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</si>
  <si>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</si>
  <si>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</si>
  <si>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</si>
  <si>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</si>
  <si>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</si>
  <si>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</si>
  <si>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</si>
  <si>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</si>
  <si>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</si>
  <si>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</si>
  <si>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</si>
  <si>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</si>
  <si>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</si>
  <si>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</si>
  <si>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</si>
  <si>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</si>
  <si>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</si>
  <si>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</si>
  <si>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</si>
  <si>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</si>
  <si>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</si>
  <si>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</si>
  <si>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</si>
  <si>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</si>
  <si>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</si>
  <si>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</si>
  <si>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</si>
  <si>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</si>
  <si>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</si>
  <si>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</si>
  <si>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</si>
  <si>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</si>
  <si>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</si>
  <si>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</si>
  <si>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</si>
  <si>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</si>
  <si>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</si>
  <si>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</si>
  <si>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</si>
  <si>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</si>
  <si>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</si>
  <si>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</si>
  <si>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</si>
  <si>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</si>
  <si>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</si>
  <si>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</si>
  <si>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</si>
  <si>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</si>
  <si>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</si>
  <si>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</si>
  <si>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</si>
  <si>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</si>
  <si>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</si>
  <si>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</si>
  <si>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</si>
  <si>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</si>
  <si>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</si>
  <si>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</si>
  <si>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</si>
  <si>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</si>
  <si>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</si>
  <si>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</si>
  <si>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</si>
  <si>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</si>
  <si>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</si>
  <si>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</si>
  <si>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</si>
  <si>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</si>
  <si>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</si>
  <si>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</si>
  <si>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</si>
  <si>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</si>
  <si>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</si>
  <si>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</si>
  <si>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</si>
  <si>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</si>
  <si>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</si>
  <si>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</si>
  <si>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</si>
  <si>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</si>
  <si>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</si>
  <si>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</si>
  <si>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</si>
  <si>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</si>
  <si>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</si>
  <si>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</si>
  <si>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</si>
  <si>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</si>
  <si>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</si>
  <si>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</si>
  <si>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</si>
  <si>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</si>
  <si>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</si>
  <si>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</si>
  <si>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</si>
  <si>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</si>
  <si>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</si>
  <si>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</si>
  <si>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</si>
  <si>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</si>
  <si>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</si>
  <si>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</si>
  <si>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</si>
  <si>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</si>
  <si>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</si>
  <si>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</si>
  <si>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</si>
  <si>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</si>
  <si>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</si>
  <si>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</si>
  <si>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</si>
  <si>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</si>
  <si>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</si>
  <si>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</si>
  <si>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</si>
  <si>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</si>
  <si>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</si>
  <si>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</si>
  <si>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</si>
  <si>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</si>
  <si>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</si>
  <si>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</si>
  <si>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</si>
  <si>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</si>
  <si>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</si>
  <si>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</si>
  <si>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</si>
  <si>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</si>
  <si>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</si>
  <si>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</si>
  <si>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</si>
  <si>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</si>
  <si>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</si>
  <si>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</si>
  <si>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</si>
  <si>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</si>
  <si>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</si>
  <si>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</si>
  <si>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</si>
  <si>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</si>
  <si>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</si>
  <si>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</si>
  <si>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</si>
  <si>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</si>
  <si>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</si>
  <si>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</si>
  <si>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</si>
  <si>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</si>
  <si>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</si>
  <si>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</si>
  <si>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</si>
  <si>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</si>
  <si>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</si>
  <si>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</si>
  <si>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</si>
  <si>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</si>
  <si>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</si>
  <si>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</si>
  <si>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</si>
  <si>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</si>
  <si>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</si>
  <si>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</si>
  <si>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</si>
  <si>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</si>
  <si>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</si>
  <si>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</si>
  <si>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</si>
  <si>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</si>
  <si>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</si>
  <si>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</si>
  <si>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</si>
  <si>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</si>
  <si>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</si>
  <si>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</si>
  <si>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</si>
  <si>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</si>
  <si>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</si>
  <si>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</si>
  <si>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</si>
  <si>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</si>
  <si>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</si>
  <si>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</si>
  <si>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</si>
  <si>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</si>
  <si>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</si>
  <si>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</si>
  <si>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</si>
  <si>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</si>
  <si>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</si>
  <si>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</si>
  <si>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</si>
  <si>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</si>
  <si>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</si>
  <si>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</si>
  <si>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</si>
  <si>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</si>
  <si>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</si>
  <si>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</si>
  <si>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</si>
  <si>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</si>
  <si>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</si>
  <si>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</si>
  <si>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</si>
  <si>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</si>
  <si>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</si>
  <si>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</si>
  <si>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</si>
  <si>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</si>
  <si>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</si>
  <si>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</si>
  <si>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</si>
  <si>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</si>
  <si>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</si>
  <si>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</si>
  <si>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</si>
  <si>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</si>
  <si>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</si>
  <si>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</si>
  <si>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</si>
  <si>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</si>
  <si>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</si>
  <si>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</si>
  <si>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</si>
  <si>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</si>
  <si>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</si>
  <si>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</si>
  <si>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</si>
  <si>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</si>
  <si>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</si>
  <si>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</si>
  <si>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</si>
  <si>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</si>
  <si>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</si>
  <si>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</si>
  <si>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</si>
  <si>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</si>
  <si>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</si>
  <si>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</si>
  <si>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</si>
  <si>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</si>
  <si>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</si>
  <si>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</si>
  <si>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</si>
  <si>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</si>
  <si>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</si>
  <si>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</si>
  <si>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</si>
  <si>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</si>
  <si>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</si>
  <si>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</si>
  <si>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</si>
  <si>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</si>
  <si>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</si>
  <si>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</si>
  <si>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</si>
  <si>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</si>
  <si>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</si>
  <si>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</si>
  <si>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</si>
  <si>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</si>
  <si>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</si>
  <si>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</si>
  <si>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</si>
  <si>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</si>
  <si>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</si>
  <si>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</si>
  <si>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</si>
  <si>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</si>
  <si>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</si>
  <si>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</si>
  <si>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</si>
  <si>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</si>
  <si>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</si>
  <si>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</si>
  <si>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</si>
  <si>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</si>
  <si>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</si>
  <si>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</si>
  <si>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</si>
  <si>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</si>
  <si>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</si>
  <si>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</si>
  <si>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</si>
  <si>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</si>
  <si>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</si>
  <si>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</si>
  <si>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</si>
  <si>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</si>
  <si>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</si>
  <si>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</si>
  <si>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</si>
  <si>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</si>
  <si>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</si>
  <si>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</si>
  <si>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</si>
  <si>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</si>
  <si>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</si>
  <si>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</si>
  <si>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</si>
  <si>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</si>
  <si>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</si>
  <si>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</si>
  <si>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</si>
  <si>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</si>
  <si>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</si>
  <si>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</si>
  <si>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</si>
  <si>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</si>
  <si>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</si>
  <si>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</si>
  <si>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</si>
  <si>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</si>
  <si>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</si>
  <si>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</si>
  <si>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</si>
  <si>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</si>
  <si>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</si>
  <si>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</si>
  <si>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</si>
  <si>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</si>
  <si>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</si>
  <si>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</si>
  <si>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</si>
  <si>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</si>
  <si>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</si>
  <si>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</si>
  <si>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</si>
  <si>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</si>
  <si>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</si>
  <si>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</si>
  <si>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</si>
  <si>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</si>
  <si>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</si>
  <si>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</si>
  <si>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</si>
  <si>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</si>
  <si>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</si>
  <si>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</si>
  <si>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</si>
  <si>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</si>
  <si>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</si>
  <si>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</si>
  <si>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</si>
  <si>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</si>
  <si>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</si>
  <si>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</si>
  <si>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</si>
  <si>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</si>
  <si>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</si>
  <si>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</si>
  <si>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</si>
  <si>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</si>
  <si>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</si>
  <si>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</si>
  <si>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</si>
  <si>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</si>
  <si>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</si>
  <si>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</si>
  <si>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</si>
  <si>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</si>
  <si>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</si>
  <si>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</si>
  <si>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</si>
  <si>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</si>
  <si>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</si>
  <si>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</si>
  <si>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</si>
  <si>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</si>
  <si>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</si>
  <si>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</si>
  <si>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</si>
  <si>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</si>
  <si>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</si>
  <si>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</si>
  <si>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</si>
  <si>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</si>
  <si>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</si>
  <si>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</si>
  <si>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</si>
  <si>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</si>
  <si>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</si>
  <si>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</si>
  <si>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</si>
  <si>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</si>
  <si>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</si>
  <si>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</si>
  <si>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</si>
  <si>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</si>
  <si>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</si>
  <si>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</si>
  <si>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</si>
  <si>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</si>
  <si>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</si>
  <si>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</si>
  <si>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</si>
  <si>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</si>
  <si>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</si>
  <si>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</si>
  <si>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</si>
  <si>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</si>
  <si>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</si>
  <si>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</si>
  <si>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</si>
  <si>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</si>
  <si>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</si>
  <si>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</si>
  <si>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</si>
  <si>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</si>
  <si>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</si>
  <si>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</si>
  <si>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</si>
  <si>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</si>
  <si>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</si>
  <si>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</si>
  <si>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</si>
  <si>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</si>
  <si>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</si>
  <si>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</si>
  <si>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</si>
  <si>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</si>
  <si>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</si>
  <si>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</si>
  <si>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</si>
  <si>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</si>
  <si>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</si>
  <si>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</si>
  <si>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</si>
  <si>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</si>
  <si>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</si>
  <si>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</si>
  <si>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</si>
  <si>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</si>
  <si>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</si>
  <si>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</si>
  <si>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</si>
  <si>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</si>
  <si>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</si>
  <si>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</si>
  <si>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</si>
  <si>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</si>
  <si>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</si>
  <si>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</si>
  <si>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</si>
  <si>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</si>
  <si>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</si>
  <si>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</si>
  <si>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</si>
  <si>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</si>
  <si>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</si>
  <si>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</si>
  <si>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</si>
  <si>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</si>
  <si>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</si>
  <si>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</si>
  <si>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</si>
  <si>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</si>
  <si>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</si>
  <si>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</si>
  <si>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</si>
  <si>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</si>
  <si>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</si>
  <si>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</si>
  <si>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</si>
  <si>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</si>
  <si>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</si>
  <si>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</si>
  <si>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</si>
  <si>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</si>
  <si>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</si>
  <si>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</si>
  <si>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</si>
  <si>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</si>
  <si>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</si>
  <si>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</si>
  <si>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</si>
  <si>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</si>
  <si>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</si>
  <si>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</si>
  <si>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</si>
  <si>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</si>
  <si>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</si>
  <si>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</si>
  <si>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</si>
  <si>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</si>
  <si>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</si>
  <si>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</si>
  <si>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</si>
  <si>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</si>
  <si>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</si>
  <si>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</si>
  <si>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</si>
  <si>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</si>
  <si>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</si>
  <si>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</si>
  <si>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</si>
  <si>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</si>
  <si>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</si>
  <si>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</si>
  <si>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</si>
  <si>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</si>
  <si>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</si>
  <si>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</si>
  <si>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</si>
  <si>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</si>
  <si>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</si>
  <si>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</si>
  <si>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</si>
  <si>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</si>
  <si>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</si>
  <si>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</si>
  <si>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</si>
  <si>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</si>
  <si>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</si>
  <si>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</si>
  <si>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</si>
  <si>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</si>
  <si>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</si>
  <si>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</si>
  <si>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</si>
  <si>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</si>
  <si>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</si>
  <si>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</si>
  <si>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</si>
  <si>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</si>
  <si>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</si>
  <si>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</si>
  <si>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</si>
  <si>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</si>
  <si>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</si>
  <si>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</si>
  <si>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</si>
  <si>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</si>
  <si>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</si>
  <si>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</si>
  <si>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</si>
  <si>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</si>
  <si>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</si>
  <si>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</si>
  <si>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</si>
  <si>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</si>
  <si>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</si>
  <si>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</si>
  <si>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</si>
  <si>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</si>
  <si>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</si>
  <si>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</si>
  <si>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</si>
  <si>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</si>
  <si>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</si>
  <si>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</si>
  <si>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</si>
  <si>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</si>
  <si>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</si>
  <si>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</si>
  <si>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</si>
  <si>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</si>
  <si>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</si>
  <si>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</si>
  <si>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</si>
  <si>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</si>
  <si>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</si>
  <si>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</si>
  <si>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</si>
  <si>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</si>
  <si>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</si>
  <si>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</si>
  <si>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</si>
  <si>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</si>
  <si>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</si>
  <si>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</si>
  <si>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</si>
  <si>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</si>
  <si>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</si>
  <si>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</si>
  <si>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</si>
  <si>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</si>
  <si>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</si>
  <si>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</si>
  <si>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</si>
  <si>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</si>
  <si>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</si>
  <si>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</si>
  <si>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</si>
  <si>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</si>
  <si>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</si>
  <si>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</si>
  <si>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</si>
  <si>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</si>
  <si>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</si>
  <si>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</si>
  <si>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</si>
  <si>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</si>
  <si>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</si>
  <si>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</si>
  <si>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</si>
  <si>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</si>
  <si>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</si>
  <si>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</si>
  <si>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</si>
  <si>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</si>
  <si>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</si>
  <si>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</si>
  <si>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</si>
  <si>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</si>
  <si>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</si>
  <si>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</si>
  <si>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</si>
  <si>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</si>
  <si>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</si>
  <si>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</si>
  <si>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</si>
  <si>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</si>
  <si>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</si>
  <si>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</si>
  <si>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</si>
  <si>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</si>
  <si>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</si>
  <si>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</si>
  <si>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</si>
  <si>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</si>
  <si>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</si>
  <si>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</si>
  <si>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</si>
  <si>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</si>
  <si>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</si>
  <si>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</si>
  <si>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</si>
  <si>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</si>
  <si>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</si>
  <si>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</si>
  <si>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</si>
  <si>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</si>
  <si>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</si>
  <si>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</si>
  <si>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</si>
  <si>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</si>
  <si>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</si>
  <si>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</si>
  <si>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</si>
  <si>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</si>
  <si>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</si>
  <si>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</si>
  <si>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</si>
  <si>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</si>
  <si>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</si>
  <si>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</si>
  <si>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</si>
  <si>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</si>
  <si>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</si>
  <si>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</si>
  <si>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</si>
  <si>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</si>
  <si>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</si>
  <si>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</si>
  <si>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</si>
  <si>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</si>
  <si>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</si>
  <si>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</si>
  <si>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</si>
  <si>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</si>
  <si>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</si>
  <si>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</si>
  <si>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</si>
  <si>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</si>
  <si>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</si>
  <si>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</si>
  <si>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</si>
  <si>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</si>
  <si>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</si>
  <si>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</si>
  <si>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</si>
  <si>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</si>
  <si>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</si>
  <si>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</si>
  <si>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</si>
  <si>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</si>
  <si>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</si>
  <si>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</si>
  <si>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</si>
  <si>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</si>
  <si>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</si>
  <si>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</si>
  <si>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</si>
  <si>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</si>
  <si>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</si>
  <si>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</si>
  <si>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</si>
  <si>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</si>
  <si>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</si>
  <si>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</si>
  <si>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</si>
  <si>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</si>
  <si>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</si>
  <si>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</si>
  <si>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</si>
  <si>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</si>
  <si>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</si>
  <si>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</si>
  <si>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</si>
  <si>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</si>
  <si>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</si>
  <si>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</si>
  <si>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</si>
  <si>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</si>
  <si>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</si>
  <si>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</si>
  <si>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</si>
  <si>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</si>
  <si>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</si>
  <si>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</si>
  <si>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</si>
  <si>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</si>
  <si>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</si>
  <si>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</si>
  <si>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</si>
  <si>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</si>
  <si>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</si>
  <si>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</si>
  <si>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</si>
  <si>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</si>
  <si>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</si>
  <si>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</si>
  <si>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</si>
  <si>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</si>
  <si>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</si>
  <si>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</si>
  <si>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</si>
  <si>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</si>
  <si>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</si>
  <si>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</si>
  <si>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</si>
  <si>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</si>
  <si>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</si>
  <si>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</si>
  <si>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</si>
  <si>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</si>
  <si>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</si>
  <si>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</si>
  <si>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</si>
  <si>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</si>
  <si>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</si>
  <si>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</si>
  <si>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</si>
  <si>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</si>
  <si>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</si>
  <si>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</si>
  <si>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</si>
  <si>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</si>
  <si>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</si>
  <si>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</si>
  <si>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</si>
  <si>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</si>
  <si>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</si>
  <si>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</si>
  <si>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</si>
  <si>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</si>
  <si>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</si>
  <si>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</si>
  <si>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</si>
  <si>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</si>
  <si>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</si>
  <si>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</si>
  <si>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</si>
  <si>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</si>
  <si>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</si>
  <si>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</si>
  <si>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</si>
  <si>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</si>
  <si>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</si>
  <si>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</si>
  <si>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</si>
  <si>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</si>
  <si>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</si>
  <si>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</si>
  <si>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</si>
  <si>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</si>
  <si>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</si>
  <si>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</si>
  <si>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</si>
  <si>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</si>
  <si>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</si>
  <si>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</si>
  <si>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</si>
  <si>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</si>
  <si>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</si>
  <si>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</si>
  <si>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</si>
  <si>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</si>
  <si>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</si>
  <si>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</si>
  <si>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</si>
  <si>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</si>
  <si>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</si>
  <si>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</si>
  <si>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</si>
  <si>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</si>
  <si>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</si>
  <si>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</si>
  <si>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</si>
  <si>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</si>
  <si>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</si>
  <si>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</si>
  <si>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</si>
  <si>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</si>
  <si>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</si>
  <si>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</si>
  <si>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</si>
  <si>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</si>
  <si>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</si>
  <si>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</si>
  <si>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</si>
  <si>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</si>
  <si>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</si>
  <si>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</si>
  <si>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</si>
  <si>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</si>
  <si>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</si>
  <si>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</si>
  <si>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</si>
  <si>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</si>
  <si>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</si>
  <si>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</si>
  <si>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</si>
  <si>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</si>
  <si>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</si>
  <si>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</si>
  <si>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</si>
  <si>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</si>
  <si>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</si>
  <si>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</si>
  <si>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</si>
  <si>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</si>
  <si>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</si>
  <si>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</si>
  <si>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</si>
  <si>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</si>
  <si>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</si>
  <si>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</si>
  <si>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</si>
  <si>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</si>
  <si>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</si>
  <si>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</si>
  <si>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</si>
  <si>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</si>
  <si>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</si>
  <si>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</si>
  <si>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</si>
  <si>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</si>
  <si>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</si>
  <si>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</si>
  <si>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</si>
  <si>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</si>
  <si>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</si>
  <si>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</si>
  <si>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</si>
  <si>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</si>
  <si>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</si>
  <si>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</si>
  <si>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</si>
  <si>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</si>
  <si>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</si>
  <si>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</si>
  <si>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</si>
  <si>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</si>
  <si>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</si>
  <si>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</si>
  <si>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</si>
  <si>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</si>
  <si>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</si>
  <si>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</si>
  <si>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</si>
  <si>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</si>
  <si>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</si>
  <si>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</si>
  <si>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</si>
  <si>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</si>
  <si>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</si>
  <si>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</si>
  <si>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</si>
  <si>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</si>
  <si>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</si>
  <si>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</si>
  <si>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</si>
  <si>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</si>
  <si>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</si>
  <si>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</si>
  <si>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</si>
  <si>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</si>
  <si>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</si>
  <si>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</si>
  <si>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</si>
  <si>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</si>
  <si>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</si>
  <si>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</si>
  <si>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</si>
  <si>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</si>
  <si>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</si>
  <si>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</si>
  <si>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</si>
  <si>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</si>
  <si>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</si>
  <si>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</si>
  <si>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</si>
  <si>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</si>
  <si>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</si>
  <si>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</si>
  <si>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</si>
  <si>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</si>
  <si>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</si>
  <si>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</si>
  <si>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</si>
  <si>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</si>
  <si>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</si>
  <si>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</si>
  <si>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</si>
  <si>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</si>
  <si>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</si>
  <si>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</si>
  <si>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</si>
  <si>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</si>
  <si>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</si>
  <si>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</si>
  <si>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</si>
  <si>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</si>
  <si>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</si>
  <si>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</si>
  <si>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</si>
  <si>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</si>
  <si>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</si>
  <si>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</si>
  <si>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</si>
  <si>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</si>
  <si>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</si>
  <si>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</si>
  <si>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</si>
  <si>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</si>
  <si>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</si>
  <si>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</si>
  <si>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</si>
  <si>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</si>
  <si>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</si>
  <si>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</si>
  <si>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</si>
  <si>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</si>
  <si>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</si>
  <si>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</si>
  <si>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</si>
  <si>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</si>
  <si>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</si>
  <si>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</si>
  <si>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</si>
  <si>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</si>
  <si>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</si>
  <si>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</si>
  <si>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</si>
  <si>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</si>
  <si>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</si>
  <si>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</si>
  <si>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</si>
  <si>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</si>
  <si>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</si>
  <si>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</si>
  <si>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</si>
  <si>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</si>
  <si>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</si>
  <si>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</si>
  <si>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</si>
  <si>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</si>
  <si>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</si>
  <si>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</si>
  <si>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</si>
  <si>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</si>
  <si>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</si>
  <si>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</si>
  <si>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</si>
  <si>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</si>
  <si>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</si>
  <si>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</si>
  <si>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</si>
  <si>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</si>
  <si>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</si>
  <si>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</si>
  <si>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</si>
  <si>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</si>
  <si>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</si>
  <si>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</si>
  <si>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</si>
  <si>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</si>
  <si>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</si>
  <si>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</si>
  <si>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</si>
  <si>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</si>
  <si>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</si>
  <si>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</si>
  <si>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</si>
  <si>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</si>
  <si>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</si>
  <si>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</si>
  <si>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</si>
  <si>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</si>
  <si>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</si>
  <si>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</si>
  <si>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</si>
  <si>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</si>
  <si>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</si>
  <si>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</si>
  <si>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</si>
  <si>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</si>
  <si>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</si>
  <si>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</si>
  <si>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</si>
  <si>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</si>
  <si>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</si>
  <si>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</si>
  <si>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</si>
  <si>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</si>
  <si>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</si>
  <si>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</si>
  <si>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</si>
  <si>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</si>
  <si>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</si>
  <si>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</si>
  <si>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</si>
  <si>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</si>
  <si>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</si>
  <si>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</si>
  <si>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</si>
  <si>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</si>
  <si>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</si>
  <si>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</si>
  <si>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</si>
  <si>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</si>
  <si>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</si>
  <si>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</si>
  <si>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</si>
  <si>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</si>
  <si>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</si>
  <si>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</si>
  <si>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</si>
  <si>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</si>
  <si>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</si>
  <si>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</si>
  <si>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</si>
  <si>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</si>
  <si>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</si>
  <si>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</si>
  <si>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</si>
  <si>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</si>
  <si>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</si>
  <si>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</si>
  <si>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</si>
  <si>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</si>
  <si>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</si>
  <si>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</si>
  <si>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</si>
  <si>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</si>
  <si>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</si>
  <si>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</si>
  <si>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</si>
  <si>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</si>
  <si>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</si>
  <si>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</si>
  <si>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</si>
  <si>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</si>
  <si>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</si>
  <si>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</si>
  <si>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</si>
  <si>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</si>
  <si>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</si>
  <si>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</si>
  <si>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</si>
  <si>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</si>
  <si>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</si>
  <si>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</si>
  <si>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</si>
  <si>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</si>
  <si>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</si>
  <si>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</si>
  <si>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</si>
  <si>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</si>
  <si>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</si>
  <si>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</si>
  <si>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</si>
  <si>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</si>
  <si>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</si>
  <si>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</si>
  <si>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</si>
  <si>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</si>
  <si>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</si>
  <si>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</si>
  <si>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</si>
  <si>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</si>
  <si>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</si>
  <si>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</si>
  <si>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</si>
  <si>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</si>
  <si>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</si>
  <si>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</si>
  <si>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</si>
  <si>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</si>
  <si>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</si>
  <si>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</si>
  <si>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</si>
  <si>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</si>
  <si>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</si>
  <si>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</si>
  <si>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</si>
  <si>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</si>
  <si>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</si>
  <si>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</si>
  <si>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</si>
  <si>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</si>
  <si>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</si>
  <si>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</si>
  <si>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</si>
  <si>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</si>
  <si>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</si>
  <si>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</si>
  <si>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</si>
  <si>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</si>
  <si>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</si>
  <si>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</si>
  <si>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</si>
  <si>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</si>
  <si>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</si>
  <si>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</si>
  <si>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</si>
  <si>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</si>
  <si>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</si>
  <si>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</si>
  <si>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</si>
  <si>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</si>
  <si>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</si>
  <si>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</si>
  <si>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</si>
  <si>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</si>
  <si>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</si>
  <si>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</si>
  <si>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</si>
  <si>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</si>
  <si>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</si>
  <si>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</si>
  <si>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</si>
  <si>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</si>
  <si>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</si>
  <si>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</si>
  <si>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</si>
  <si>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</si>
  <si>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</si>
  <si>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</si>
  <si>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</si>
  <si>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</si>
  <si>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</si>
  <si>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</si>
  <si>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</si>
  <si>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</si>
  <si>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</si>
  <si>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</si>
  <si>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</si>
  <si>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</si>
  <si>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</si>
  <si>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</si>
  <si>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</si>
  <si>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</si>
  <si>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</si>
  <si>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</si>
  <si>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</si>
  <si>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</si>
  <si>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</si>
  <si>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</si>
  <si>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</si>
  <si>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</si>
  <si>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</si>
  <si>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</si>
  <si>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</si>
  <si>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</si>
  <si>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</si>
  <si>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</si>
  <si>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</si>
  <si>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</si>
  <si>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</si>
  <si>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</si>
  <si>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</si>
  <si>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</si>
  <si>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</si>
  <si>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</si>
  <si>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</si>
  <si>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</si>
  <si>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</si>
  <si>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</si>
  <si>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</si>
  <si>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</si>
  <si>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</si>
  <si>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</si>
  <si>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</si>
  <si>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</si>
  <si>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</si>
  <si>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</si>
  <si>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</si>
  <si>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</si>
  <si>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</si>
  <si>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</si>
  <si>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</si>
  <si>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</si>
  <si>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</si>
  <si>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</si>
  <si>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</si>
  <si>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</si>
  <si>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</si>
  <si>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</si>
  <si>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</si>
  <si>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</si>
  <si>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</si>
  <si>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</si>
  <si>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</si>
  <si>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</si>
  <si>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</si>
  <si>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</si>
  <si>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</si>
  <si>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</si>
  <si>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</si>
  <si>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</si>
  <si>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</si>
  <si>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</si>
  <si>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</si>
  <si>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</si>
  <si>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</si>
  <si>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</si>
  <si>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</si>
  <si>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</si>
  <si>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</si>
  <si>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</si>
  <si>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</si>
  <si>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</si>
  <si>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</si>
  <si>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</si>
  <si>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</si>
  <si>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</si>
  <si>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</si>
  <si>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</si>
  <si>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</si>
  <si>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</si>
  <si>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</si>
  <si>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</si>
  <si>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</si>
  <si>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</si>
  <si>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</si>
  <si>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</si>
  <si>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</si>
  <si>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</si>
  <si>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</si>
  <si>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</si>
  <si>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</si>
  <si>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</si>
  <si>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</si>
  <si>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</si>
  <si>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</si>
  <si>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</si>
  <si>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</si>
  <si>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</si>
  <si>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</si>
  <si>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</si>
  <si>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</si>
  <si>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</si>
  <si>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</si>
  <si>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</si>
  <si>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</si>
  <si>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</si>
  <si>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</si>
  <si>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</si>
  <si>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</si>
  <si>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</si>
  <si>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</si>
  <si>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</si>
  <si>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</si>
  <si>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</si>
  <si>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</si>
  <si>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</si>
  <si>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</si>
  <si>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</si>
  <si>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</si>
  <si>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</si>
  <si>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</si>
  <si>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</si>
  <si>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</si>
  <si>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</si>
  <si>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</si>
  <si>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</si>
  <si>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</si>
  <si>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</si>
  <si>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</si>
  <si>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</si>
  <si>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</si>
  <si>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</si>
  <si>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</si>
  <si>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</si>
  <si>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</si>
  <si>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</si>
  <si>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</si>
  <si>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</si>
  <si>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</si>
  <si>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</si>
  <si>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</si>
  <si>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</si>
  <si>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</si>
  <si>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</si>
  <si>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</si>
  <si>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</si>
  <si>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</si>
  <si>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</si>
  <si>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</si>
  <si>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</si>
  <si>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</si>
  <si>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</si>
  <si>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</si>
  <si>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</si>
  <si>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</si>
  <si>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</si>
  <si>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</si>
  <si>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</si>
  <si>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</si>
  <si>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</si>
  <si>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</si>
  <si>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</si>
  <si>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</si>
  <si>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</si>
  <si>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</si>
  <si>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</si>
  <si>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</si>
  <si>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</si>
  <si>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</si>
  <si>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</si>
  <si>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</si>
  <si>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</si>
  <si>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</si>
  <si>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</si>
  <si>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</si>
  <si>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</si>
  <si>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</si>
  <si>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</si>
  <si>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</si>
  <si>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</si>
  <si>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</si>
  <si>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</si>
  <si>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</si>
  <si>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</si>
  <si>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</si>
  <si>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</si>
  <si>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</si>
  <si>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</si>
  <si>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</si>
  <si>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</si>
  <si>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</si>
  <si>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</si>
  <si>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</si>
  <si>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</si>
  <si>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</si>
  <si>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</si>
  <si>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</si>
  <si>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</si>
  <si>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</si>
  <si>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</si>
  <si>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</si>
  <si>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</si>
  <si>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</si>
  <si>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</si>
  <si>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</si>
  <si>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</si>
  <si>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</si>
  <si>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</si>
  <si>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</si>
  <si>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</si>
  <si>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</si>
  <si>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</si>
  <si>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</si>
  <si>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</si>
  <si>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</si>
  <si>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</si>
  <si>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</si>
  <si>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</si>
  <si>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</si>
  <si>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</si>
  <si>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</si>
  <si>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</si>
  <si>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</si>
  <si>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</si>
  <si>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</si>
  <si>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</si>
  <si>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</si>
  <si>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</si>
  <si>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</si>
  <si>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</si>
  <si>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</si>
  <si>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</si>
  <si>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</si>
  <si>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</si>
  <si>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</si>
  <si>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</si>
  <si>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</si>
  <si>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</si>
  <si>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</si>
  <si>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</si>
  <si>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</si>
  <si>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</si>
  <si>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</si>
  <si>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</si>
  <si>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</si>
  <si>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</si>
  <si>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</si>
  <si>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</si>
  <si>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</si>
  <si>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</si>
  <si>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</si>
  <si>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</si>
  <si>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</si>
  <si>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</si>
  <si>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</si>
  <si>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</si>
  <si>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</si>
  <si>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</si>
  <si>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</si>
  <si>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</si>
  <si>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</si>
  <si>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</si>
  <si>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</si>
  <si>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</si>
  <si>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</si>
  <si>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</si>
  <si>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</si>
  <si>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</si>
  <si>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</si>
  <si>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</si>
  <si>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</si>
  <si>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</si>
  <si>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</si>
  <si>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</si>
  <si>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</si>
  <si>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</si>
  <si>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</si>
  <si>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</si>
  <si>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</si>
  <si>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</si>
  <si>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</si>
  <si>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</si>
  <si>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</si>
  <si>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</si>
  <si>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</si>
  <si>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</si>
  <si>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</si>
  <si>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</si>
  <si>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</si>
  <si>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</si>
  <si>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</si>
  <si>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</si>
  <si>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</si>
  <si>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</si>
  <si>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</si>
  <si>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</si>
  <si>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</si>
  <si>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</si>
  <si>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</si>
  <si>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</si>
  <si>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</si>
  <si>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</si>
  <si>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</si>
  <si>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</si>
  <si>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</si>
  <si>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</si>
  <si>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</si>
  <si>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</si>
  <si>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</si>
  <si>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</si>
  <si>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</si>
  <si>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</si>
  <si>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</si>
  <si>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</si>
  <si>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</si>
  <si>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</si>
  <si>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</si>
  <si>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</si>
  <si>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</si>
  <si>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</si>
  <si>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</si>
  <si>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</si>
  <si>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</si>
  <si>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</si>
  <si>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</si>
  <si>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</si>
  <si>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</si>
  <si>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</si>
  <si>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</si>
  <si>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</si>
  <si>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</si>
  <si>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</si>
  <si>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</si>
  <si>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</si>
  <si>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</si>
  <si>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</si>
  <si>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</si>
  <si>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</si>
  <si>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</si>
  <si>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</si>
  <si>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</si>
  <si>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</si>
  <si>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</si>
  <si>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</si>
  <si>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</si>
  <si>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</si>
  <si>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</si>
  <si>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</si>
  <si>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</si>
  <si>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</si>
  <si>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</si>
  <si>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</si>
  <si>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</si>
  <si>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</si>
  <si>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</si>
  <si>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</si>
  <si>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</si>
  <si>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</si>
  <si>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</si>
  <si>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</si>
  <si>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</si>
  <si>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</si>
  <si>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</si>
  <si>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</si>
  <si>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</si>
  <si>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</si>
  <si>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</si>
  <si>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</si>
  <si>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</si>
  <si>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</si>
  <si>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</si>
  <si>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</si>
  <si>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</si>
  <si>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</si>
  <si>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</si>
  <si>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</si>
  <si>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</si>
  <si>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</si>
  <si>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</si>
  <si>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</si>
  <si>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</si>
  <si>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</si>
  <si>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</si>
  <si>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</si>
  <si>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</si>
  <si>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</si>
  <si>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</si>
  <si>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</si>
  <si>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</si>
  <si>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</si>
  <si>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</si>
  <si>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</si>
  <si>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</si>
  <si>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</si>
  <si>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</si>
  <si>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</si>
  <si>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</si>
  <si>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</si>
  <si>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</si>
  <si>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</si>
  <si>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</si>
  <si>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</si>
  <si>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</si>
  <si>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</si>
  <si>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</si>
  <si>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</si>
  <si>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</si>
  <si>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</si>
  <si>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</si>
  <si>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</si>
  <si>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</si>
  <si>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</si>
  <si>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</si>
  <si>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</si>
  <si>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</si>
  <si>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</si>
  <si>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</si>
  <si>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</si>
  <si>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</si>
  <si>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</si>
  <si>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</si>
  <si>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</si>
  <si>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</si>
  <si>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</si>
  <si>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</si>
  <si>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</si>
  <si>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</si>
  <si>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</si>
  <si>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</si>
  <si>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</si>
  <si>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</si>
  <si>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</si>
  <si>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</si>
  <si>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</si>
  <si>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</si>
  <si>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</si>
  <si>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</si>
  <si>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</si>
  <si>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</si>
  <si>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</si>
  <si>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</si>
  <si>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</si>
  <si>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</si>
  <si>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</si>
  <si>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</si>
  <si>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</si>
  <si>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</si>
  <si>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</si>
  <si>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</si>
  <si>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</si>
  <si>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</si>
  <si>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</si>
  <si>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</si>
  <si>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</si>
  <si>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</si>
  <si>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</si>
  <si>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</si>
  <si>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</si>
  <si>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</si>
  <si>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</si>
  <si>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</si>
  <si>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</si>
  <si>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</si>
  <si>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</si>
  <si>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</si>
  <si>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</si>
  <si>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</si>
  <si>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</si>
  <si>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</si>
  <si>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</si>
  <si>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</si>
  <si>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</si>
  <si>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</si>
  <si>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</si>
  <si>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</si>
  <si>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</si>
  <si>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</si>
  <si>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</si>
  <si>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</si>
  <si>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</si>
  <si>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</si>
  <si>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</si>
  <si>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</si>
  <si>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</si>
  <si>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</si>
  <si>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</si>
  <si>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</si>
  <si>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</si>
  <si>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</si>
  <si>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</si>
  <si>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</si>
  <si>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</si>
  <si>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</si>
  <si>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</si>
  <si>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</si>
  <si>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</si>
  <si>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</si>
  <si>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</si>
  <si>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</si>
  <si>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</si>
  <si>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</si>
  <si>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</si>
  <si>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</si>
  <si>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</si>
  <si>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</si>
  <si>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</si>
  <si>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</si>
  <si>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</si>
  <si>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</si>
  <si>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</si>
  <si>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</si>
  <si>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</si>
  <si>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</si>
  <si>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</si>
  <si>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</si>
  <si>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</si>
  <si>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</si>
  <si>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</si>
  <si>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</si>
  <si>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</si>
  <si>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</si>
  <si>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</si>
  <si>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</si>
  <si>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</si>
  <si>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</si>
  <si>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</si>
  <si>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</si>
  <si>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</si>
  <si>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</si>
  <si>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</si>
  <si>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</si>
  <si>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</si>
  <si>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</si>
  <si>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</si>
  <si>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</si>
  <si>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</si>
  <si>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</si>
  <si>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</si>
  <si>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</si>
  <si>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</si>
  <si>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</si>
  <si>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</si>
  <si>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</si>
  <si>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</si>
  <si>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</si>
  <si>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</si>
  <si>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</si>
  <si>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</si>
  <si>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</si>
  <si>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</si>
  <si>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</si>
  <si>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</si>
  <si>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</si>
  <si>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</si>
  <si>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</si>
  <si>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</si>
  <si>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</si>
  <si>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</si>
  <si>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</si>
  <si>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</si>
  <si>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</si>
  <si>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</si>
  <si>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</si>
  <si>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</si>
  <si>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</si>
  <si>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</si>
  <si>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</si>
  <si>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</si>
  <si>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</si>
  <si>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</si>
  <si>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</si>
  <si>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</si>
  <si>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</si>
  <si>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</si>
  <si>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</si>
  <si>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</si>
  <si>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</si>
  <si>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</si>
  <si>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</si>
  <si>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</si>
  <si>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</si>
  <si>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</si>
  <si>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</si>
  <si>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</si>
  <si>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</si>
  <si>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</si>
  <si>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</si>
  <si>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</si>
  <si>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</si>
  <si>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</si>
  <si>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</si>
  <si>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</si>
  <si>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</si>
  <si>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</si>
  <si>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</si>
  <si>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</si>
  <si>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</si>
  <si>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</si>
  <si>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</si>
  <si>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</si>
  <si>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</si>
  <si>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</si>
  <si>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</si>
  <si>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</si>
  <si>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</si>
  <si>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</si>
  <si>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</si>
  <si>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</si>
  <si>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</si>
  <si>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</si>
  <si>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</si>
  <si>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</si>
  <si>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</si>
  <si>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</si>
  <si>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</si>
  <si>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</si>
  <si>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</si>
  <si>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</si>
  <si>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</si>
  <si>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</si>
  <si>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</si>
  <si>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</si>
  <si>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</si>
  <si>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</si>
  <si>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</si>
  <si>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</si>
  <si>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</si>
  <si>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</si>
  <si>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</si>
  <si>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</si>
  <si>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</si>
  <si>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</si>
  <si>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</si>
  <si>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</si>
  <si>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</si>
  <si>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</si>
  <si>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</si>
  <si>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</si>
  <si>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</si>
  <si>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</si>
  <si>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</si>
  <si>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</si>
  <si>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</si>
  <si>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</si>
  <si>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</si>
  <si>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</si>
  <si>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</si>
  <si>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</si>
  <si>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</si>
  <si>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</si>
  <si>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</si>
  <si>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</si>
  <si>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</si>
  <si>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</si>
  <si>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</si>
  <si>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</si>
  <si>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</si>
  <si>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</si>
  <si>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</si>
  <si>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</si>
  <si>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</si>
  <si>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</si>
  <si>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</si>
  <si>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</si>
  <si>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</si>
  <si>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</si>
  <si>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</si>
  <si>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</si>
  <si>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</si>
  <si>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</si>
  <si>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</si>
  <si>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</si>
  <si>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</si>
  <si>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</si>
  <si>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</si>
  <si>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</si>
  <si>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</si>
  <si>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</si>
  <si>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</si>
  <si>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</si>
  <si>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</si>
  <si>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</si>
  <si>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</si>
  <si>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</si>
  <si>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</si>
  <si>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</si>
  <si>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</si>
  <si>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</si>
  <si>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</si>
  <si>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</si>
  <si>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</si>
  <si>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</si>
  <si>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</si>
  <si>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</si>
  <si>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</si>
  <si>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</si>
  <si>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</si>
  <si>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</si>
  <si>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</si>
  <si>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</si>
  <si>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</si>
  <si>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</si>
  <si>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</si>
  <si>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</si>
  <si>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</si>
  <si>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</si>
  <si>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</si>
  <si>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</si>
  <si>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</si>
  <si>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</si>
  <si>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</si>
  <si>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</si>
  <si>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</si>
  <si>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</si>
  <si>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</si>
  <si>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</si>
  <si>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</si>
  <si>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</si>
  <si>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</si>
  <si>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</si>
  <si>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</si>
  <si>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</si>
  <si>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</si>
  <si>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</si>
  <si>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</si>
  <si>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</si>
  <si>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</si>
  <si>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</si>
  <si>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</si>
  <si>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</si>
  <si>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</si>
  <si>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</si>
  <si>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</si>
  <si>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</si>
  <si>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</si>
  <si>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</si>
  <si>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</si>
  <si>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</si>
  <si>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</si>
  <si>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</si>
  <si>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</si>
  <si>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</si>
  <si>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</si>
  <si>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</si>
  <si>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</si>
  <si>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</si>
  <si>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</si>
  <si>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</si>
  <si>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</si>
  <si>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</si>
  <si>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</si>
  <si>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</si>
  <si>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</si>
  <si>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</si>
  <si>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</si>
  <si>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</si>
  <si>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</si>
  <si>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</si>
  <si>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</si>
  <si>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</si>
  <si>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</si>
  <si>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</si>
  <si>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</si>
  <si>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</si>
  <si>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</si>
  <si>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</si>
  <si>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</si>
  <si>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</si>
  <si>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</si>
  <si>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</si>
  <si>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</si>
  <si>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</si>
  <si>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</si>
  <si>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</si>
  <si>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</si>
  <si>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</si>
  <si>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</si>
  <si>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</si>
  <si>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</si>
  <si>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</si>
  <si>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</si>
  <si>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</si>
  <si>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</si>
  <si>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</si>
  <si>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</si>
  <si>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</si>
  <si>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</si>
  <si>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</si>
  <si>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</si>
  <si>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</si>
  <si>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</si>
  <si>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</si>
  <si>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</si>
  <si>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</si>
  <si>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</si>
  <si>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</si>
  <si>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</si>
  <si>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</si>
  <si>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</si>
  <si>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</si>
  <si>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</si>
  <si>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</si>
  <si>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</si>
  <si>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</si>
  <si>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</si>
  <si>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</si>
  <si>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</si>
  <si>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</si>
  <si>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</si>
  <si>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</si>
  <si>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</si>
  <si>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</si>
  <si>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</si>
  <si>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</si>
  <si>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</si>
  <si>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</si>
  <si>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</si>
  <si>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</si>
  <si>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</si>
  <si>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</si>
  <si>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</si>
  <si>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</si>
  <si>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</si>
  <si>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</si>
  <si>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</si>
  <si>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</si>
  <si>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</si>
  <si>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</si>
  <si>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</si>
  <si>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</si>
  <si>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</si>
  <si>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</si>
  <si>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</si>
  <si>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</si>
  <si>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</si>
  <si>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</si>
  <si>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</si>
  <si>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</si>
  <si>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</si>
  <si>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</si>
  <si>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</si>
  <si>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</si>
  <si>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</si>
  <si>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</si>
  <si>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</si>
  <si>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</si>
  <si>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</si>
  <si>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</si>
  <si>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</si>
  <si>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</si>
  <si>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</si>
  <si>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</si>
  <si>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</si>
  <si>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</si>
  <si>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</si>
  <si>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</si>
  <si>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</si>
  <si>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</si>
  <si>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</si>
  <si>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</si>
  <si>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</si>
  <si>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</si>
  <si>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</si>
  <si>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</si>
  <si>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</si>
  <si>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</si>
  <si>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</si>
  <si>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</si>
  <si>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</si>
  <si>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</si>
  <si>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</si>
  <si>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</si>
  <si>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</si>
  <si>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</si>
  <si>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</si>
  <si>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</si>
  <si>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</si>
  <si>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</si>
  <si>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</si>
  <si>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</si>
  <si>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</si>
  <si>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</si>
  <si>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</si>
  <si>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</si>
  <si>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</si>
  <si>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</si>
  <si>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</si>
  <si>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</si>
  <si>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</si>
  <si>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</si>
  <si>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</si>
  <si>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</si>
  <si>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</si>
  <si>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</si>
  <si>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</si>
  <si>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</si>
  <si>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</si>
  <si>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</si>
  <si>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</si>
  <si>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</si>
  <si>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</si>
  <si>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</si>
  <si>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</si>
  <si>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</si>
  <si>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</si>
  <si>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</si>
  <si>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</si>
  <si>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</si>
  <si>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</si>
  <si>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</si>
  <si>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</si>
  <si>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</si>
  <si>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</si>
  <si>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</si>
  <si>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</si>
  <si>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</si>
  <si>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</si>
  <si>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</si>
  <si>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</si>
  <si>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</si>
  <si>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</si>
  <si>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</si>
  <si>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</si>
  <si>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</si>
  <si>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</si>
  <si>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</si>
  <si>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</si>
  <si>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</si>
  <si>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</si>
  <si>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</si>
  <si>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</si>
  <si>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</si>
  <si>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</si>
  <si>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</si>
  <si>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</si>
  <si>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</si>
  <si>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</si>
  <si>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</si>
  <si>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</si>
  <si>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</si>
  <si>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</si>
  <si>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</si>
  <si>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</si>
  <si>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</si>
  <si>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</si>
  <si>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</si>
  <si>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</si>
  <si>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</si>
  <si>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</si>
  <si>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</si>
  <si>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</si>
  <si>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</si>
  <si>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</si>
  <si>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</si>
  <si>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</si>
  <si>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</si>
  <si>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</si>
  <si>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</si>
  <si>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</si>
  <si>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</si>
  <si>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</si>
  <si>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</si>
  <si>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</si>
  <si>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</si>
  <si>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</si>
  <si>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</si>
  <si>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</si>
  <si>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</si>
  <si>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</si>
  <si>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</si>
  <si>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</si>
  <si>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</si>
  <si>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</si>
  <si>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</si>
  <si>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</si>
  <si>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</si>
  <si>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</si>
  <si>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</si>
  <si>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</si>
  <si>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</si>
  <si>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</si>
  <si>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</si>
  <si>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</si>
  <si>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</si>
  <si>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</si>
  <si>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</si>
  <si>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</si>
  <si>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</si>
  <si>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</si>
  <si>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</si>
  <si>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</si>
  <si>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</si>
  <si>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</si>
  <si>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</si>
  <si>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</si>
  <si>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</si>
  <si>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</si>
  <si>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</si>
  <si>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</si>
  <si>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</si>
  <si>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</si>
  <si>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</si>
  <si>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</si>
  <si>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</si>
  <si>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</si>
  <si>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</si>
  <si>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</si>
  <si>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</si>
  <si>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</si>
  <si>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</si>
  <si>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</si>
  <si>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</si>
  <si>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</si>
  <si>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</si>
  <si>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</si>
  <si>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</si>
  <si>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</si>
  <si>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</si>
  <si>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</si>
  <si>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</si>
  <si>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</si>
  <si>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</si>
  <si>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</si>
  <si>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</si>
  <si>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</si>
  <si>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</si>
  <si>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</si>
  <si>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</si>
  <si>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</si>
  <si>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</si>
  <si>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</si>
  <si>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</si>
  <si>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</si>
  <si>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</si>
  <si>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</si>
  <si>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</si>
  <si>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</si>
  <si>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</si>
  <si>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</si>
  <si>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</si>
  <si>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</si>
  <si>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</si>
  <si>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</si>
  <si>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</si>
  <si>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</si>
  <si>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</si>
  <si>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</si>
  <si>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</si>
  <si>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</si>
  <si>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</si>
  <si>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</si>
  <si>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</si>
  <si>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</si>
  <si>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</si>
  <si>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</si>
  <si>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</si>
  <si>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</si>
  <si>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</si>
  <si>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</si>
  <si>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</si>
  <si>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</si>
  <si>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</si>
  <si>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</si>
  <si>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</si>
  <si>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</si>
  <si>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</si>
  <si>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</si>
  <si>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</si>
  <si>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</si>
  <si>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</si>
  <si>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</si>
  <si>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</si>
  <si>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</si>
  <si>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</si>
  <si>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</si>
  <si>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</si>
  <si>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</si>
  <si>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</si>
  <si>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</si>
  <si>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</si>
  <si>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</si>
  <si>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</si>
  <si>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</si>
  <si>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</si>
  <si>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</si>
  <si>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</si>
  <si>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</si>
  <si>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</si>
  <si>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</si>
  <si>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</si>
  <si>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</si>
  <si>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</si>
  <si>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</si>
  <si>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</si>
  <si>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</si>
  <si>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</si>
  <si>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</si>
  <si>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</si>
  <si>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</si>
  <si>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</si>
  <si>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</si>
  <si>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</si>
  <si>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</si>
  <si>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</si>
  <si>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</si>
  <si>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</si>
  <si>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</si>
  <si>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</si>
  <si>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</si>
  <si>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</si>
  <si>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</si>
  <si>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</si>
  <si>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</si>
  <si>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</si>
  <si>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</si>
  <si>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</si>
  <si>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</si>
  <si>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</si>
  <si>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</si>
  <si>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</si>
  <si>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</si>
  <si>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</si>
  <si>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</si>
  <si>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</si>
  <si>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</si>
  <si>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</si>
  <si>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</si>
  <si>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</si>
  <si>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</si>
  <si>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</si>
  <si>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</si>
  <si>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</si>
  <si>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</si>
  <si>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</si>
  <si>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</si>
  <si>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</si>
  <si>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</si>
  <si>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</si>
  <si>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</si>
  <si>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</si>
  <si>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</si>
  <si>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</si>
  <si>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</si>
  <si>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</si>
  <si>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</si>
  <si>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</si>
  <si>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</si>
  <si>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</si>
  <si>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</si>
  <si>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</si>
  <si>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</si>
  <si>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</si>
  <si>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</si>
  <si>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</si>
  <si>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</si>
  <si>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</si>
  <si>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</si>
  <si>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</si>
  <si>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</si>
  <si>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</si>
  <si>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</si>
  <si>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</si>
  <si>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</si>
  <si>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</si>
  <si>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</si>
  <si>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</si>
  <si>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</si>
  <si>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</si>
  <si>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</si>
  <si>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</si>
  <si>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</si>
  <si>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</si>
  <si>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</si>
  <si>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</si>
  <si>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</si>
  <si>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</si>
  <si>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</si>
  <si>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</si>
  <si>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</si>
  <si>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</si>
  <si>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</si>
  <si>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</si>
  <si>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</si>
  <si>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</si>
  <si>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</si>
  <si>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</si>
  <si>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</si>
  <si>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</si>
  <si>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</si>
  <si>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</si>
  <si>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</si>
  <si>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</si>
  <si>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</si>
  <si>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</si>
  <si>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</si>
  <si>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</si>
  <si>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</si>
  <si>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</si>
  <si>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</si>
  <si>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</si>
  <si>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</si>
  <si>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</si>
  <si>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</si>
  <si>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</si>
  <si>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</si>
  <si>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</si>
  <si>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</si>
  <si>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</si>
  <si>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</si>
  <si>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</si>
  <si>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</si>
  <si>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</si>
  <si>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</si>
  <si>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</si>
  <si>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</si>
  <si>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</si>
  <si>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</si>
  <si>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</si>
  <si>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</si>
  <si>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</si>
  <si>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</si>
  <si>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</si>
  <si>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</si>
  <si>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</si>
  <si>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</si>
  <si>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</si>
  <si>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</si>
  <si>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</si>
  <si>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</si>
  <si>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</si>
  <si>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</si>
  <si>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</si>
  <si>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</si>
  <si>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</si>
  <si>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</si>
  <si>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</si>
  <si>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</si>
  <si>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</si>
  <si>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</si>
  <si>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</si>
  <si>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</si>
  <si>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</si>
  <si>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</si>
  <si>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</si>
  <si>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</si>
  <si>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</si>
  <si>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</si>
  <si>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</si>
  <si>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</si>
  <si>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</si>
  <si>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</si>
  <si>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</si>
  <si>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</si>
  <si>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</si>
  <si>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</si>
  <si>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</si>
  <si>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</si>
  <si>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</si>
  <si>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</si>
  <si>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</si>
  <si>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</si>
  <si>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</si>
  <si>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</si>
  <si>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</si>
  <si>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</si>
  <si>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</si>
  <si>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</si>
  <si>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</si>
  <si>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</si>
  <si>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</si>
  <si>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</si>
  <si>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</si>
  <si>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</si>
  <si>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</si>
  <si>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</si>
  <si>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</si>
  <si>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</si>
  <si>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</si>
  <si>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</si>
  <si>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</si>
  <si>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</si>
  <si>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</si>
  <si>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</si>
  <si>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</si>
  <si>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</si>
  <si>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</si>
  <si>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</si>
  <si>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</si>
  <si>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</si>
  <si>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</si>
  <si>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</si>
  <si>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</si>
  <si>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</si>
  <si>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</si>
  <si>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</si>
  <si>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</si>
  <si>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</si>
  <si>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</si>
  <si>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</si>
  <si>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</si>
  <si>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</si>
  <si>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</si>
  <si>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</si>
  <si>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</si>
  <si>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</si>
  <si>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</si>
  <si>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</si>
  <si>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</si>
  <si>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</si>
  <si>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</si>
  <si>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</si>
  <si>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</si>
  <si>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</si>
  <si>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</si>
  <si>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</si>
  <si>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</si>
  <si>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</si>
  <si>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</si>
  <si>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</si>
  <si>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</si>
  <si>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</si>
  <si>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</si>
  <si>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</si>
  <si>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</si>
  <si>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</si>
  <si>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</si>
  <si>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</si>
  <si>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</si>
  <si>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</si>
  <si>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</si>
  <si>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</si>
  <si>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</si>
  <si>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</si>
  <si>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</si>
  <si>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</si>
  <si>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</si>
  <si>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</si>
  <si>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</si>
  <si>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</si>
  <si>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</si>
  <si>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</si>
  <si>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</si>
  <si>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</si>
  <si>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</si>
  <si>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</si>
  <si>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</si>
  <si>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</si>
  <si>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</si>
  <si>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</si>
  <si>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</si>
  <si>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</si>
  <si>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</si>
  <si>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</si>
  <si>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</si>
  <si>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</si>
  <si>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</si>
  <si>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</si>
  <si>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</si>
  <si>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</si>
  <si>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</si>
  <si>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</si>
  <si>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</si>
  <si>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</si>
  <si>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</si>
  <si>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</si>
  <si>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</si>
  <si>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</si>
  <si>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</si>
  <si>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</si>
  <si>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</si>
  <si>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</si>
  <si>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</si>
  <si>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</si>
  <si>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</si>
  <si>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</si>
  <si>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</si>
  <si>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</si>
  <si>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</si>
  <si>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</si>
  <si>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</si>
  <si>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</si>
  <si>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</si>
  <si>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</si>
  <si>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</si>
  <si>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</si>
  <si>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</si>
  <si>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</si>
  <si>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</si>
  <si>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</si>
  <si>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</si>
  <si>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</si>
  <si>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</si>
  <si>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</si>
  <si>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</si>
  <si>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</si>
  <si>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</si>
  <si>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</si>
  <si>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</si>
  <si>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</si>
  <si>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</si>
  <si>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</si>
  <si>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</si>
  <si>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</si>
  <si>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</si>
  <si>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</si>
  <si>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</si>
  <si>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</si>
  <si>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</si>
  <si>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</si>
  <si>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</si>
  <si>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</si>
  <si>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</si>
  <si>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</si>
  <si>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</si>
  <si>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</si>
  <si>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</si>
  <si>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</si>
  <si>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</si>
  <si>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</si>
  <si>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</si>
  <si>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</si>
  <si>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</si>
  <si>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</si>
  <si>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</si>
  <si>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</si>
  <si>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</si>
  <si>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</si>
  <si>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</si>
  <si>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</si>
  <si>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</si>
  <si>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</si>
  <si>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</si>
  <si>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</si>
  <si>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</si>
  <si>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</si>
  <si>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</si>
  <si>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</si>
  <si>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</si>
  <si>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</si>
  <si>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</si>
  <si>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</si>
  <si>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</si>
  <si>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</si>
  <si>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</si>
  <si>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</si>
  <si>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</si>
  <si>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</si>
  <si>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</si>
  <si>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</si>
  <si>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</si>
  <si>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</si>
  <si>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</si>
  <si>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</si>
  <si>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</si>
  <si>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</si>
  <si>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</si>
  <si>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</si>
  <si>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</si>
  <si>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</si>
  <si>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</si>
  <si>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</si>
  <si>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</si>
  <si>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</si>
  <si>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</si>
  <si>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</si>
  <si>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</si>
  <si>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</si>
  <si>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</si>
  <si>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</si>
  <si>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</si>
  <si>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</si>
  <si>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</si>
  <si>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</si>
  <si>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</si>
  <si>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</si>
  <si>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</si>
  <si>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</si>
  <si>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</si>
  <si>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</si>
  <si>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</si>
  <si>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</si>
  <si>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</si>
  <si>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</si>
  <si>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</si>
  <si>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</si>
  <si>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</si>
  <si>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</si>
  <si>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</si>
  <si>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</si>
  <si>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</si>
  <si>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</si>
  <si>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</si>
  <si>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</si>
  <si>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</si>
  <si>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</si>
  <si>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</si>
  <si>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</si>
  <si>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</si>
  <si>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</si>
  <si>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</si>
  <si>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</si>
  <si>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</si>
  <si>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</si>
  <si>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</si>
  <si>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</si>
  <si>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</si>
  <si>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</si>
  <si>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</si>
  <si>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</si>
  <si>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</si>
  <si>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</si>
  <si>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</si>
  <si>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</si>
  <si>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</si>
  <si>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</si>
  <si>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</si>
  <si>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</si>
  <si>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</si>
  <si>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</si>
  <si>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</si>
  <si>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</si>
  <si>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</si>
  <si>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</si>
  <si>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</si>
  <si>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</si>
  <si>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</si>
  <si>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</si>
  <si>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</si>
  <si>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</si>
  <si>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</si>
  <si>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</si>
  <si>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</si>
  <si>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</si>
  <si>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</si>
  <si>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</si>
  <si>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</si>
  <si>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</si>
  <si>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</si>
  <si>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</si>
  <si>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</si>
  <si>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</si>
  <si>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</si>
  <si>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</si>
  <si>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</si>
  <si>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</si>
  <si>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</si>
  <si>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</si>
  <si>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</si>
  <si>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</si>
  <si>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</si>
  <si>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</si>
  <si>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</si>
  <si>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</si>
  <si>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</si>
  <si>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</si>
  <si>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</si>
  <si>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</si>
  <si>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</si>
  <si>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</si>
  <si>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</si>
  <si>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</si>
  <si>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</si>
  <si>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</si>
  <si>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</si>
  <si>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</si>
  <si>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</si>
  <si>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</si>
  <si>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</si>
  <si>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</si>
  <si>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</si>
  <si>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</si>
  <si>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</si>
  <si>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</si>
  <si>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</si>
  <si>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</si>
  <si>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</si>
  <si>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</si>
  <si>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</si>
  <si>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</si>
  <si>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</si>
  <si>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</si>
  <si>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</si>
  <si>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</si>
  <si>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</si>
  <si>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</si>
  <si>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</si>
  <si>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</si>
  <si>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</si>
  <si>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</si>
  <si>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</si>
  <si>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</si>
  <si>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</si>
  <si>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</si>
  <si>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</si>
  <si>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</si>
  <si>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</si>
  <si>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</si>
  <si>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</si>
  <si>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</si>
  <si>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</si>
  <si>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</si>
  <si>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</si>
  <si>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</si>
  <si>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</si>
  <si>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</si>
  <si>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</si>
  <si>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</si>
  <si>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</si>
  <si>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</si>
  <si>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</si>
  <si>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</si>
  <si>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</si>
  <si>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</si>
  <si>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</si>
  <si>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</si>
  <si>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</si>
  <si>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</si>
  <si>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</si>
  <si>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</si>
  <si>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</si>
  <si>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</si>
  <si>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</si>
  <si>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</si>
  <si>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</si>
  <si>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</si>
  <si>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</si>
  <si>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</si>
  <si>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</si>
  <si>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</si>
  <si>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</si>
  <si>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</si>
  <si>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</si>
  <si>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</si>
  <si>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</si>
  <si>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</si>
  <si>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</si>
  <si>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</si>
  <si>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</si>
  <si>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</si>
  <si>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</si>
  <si>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</si>
  <si>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</si>
  <si>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</si>
  <si>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</si>
  <si>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</si>
  <si>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</si>
  <si>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</si>
  <si>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</si>
  <si>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</si>
  <si>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</si>
  <si>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</si>
  <si>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</si>
  <si>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</si>
  <si>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</si>
  <si>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</si>
  <si>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</si>
  <si>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</si>
  <si>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</si>
  <si>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</si>
  <si>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</si>
  <si>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</si>
  <si>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</si>
  <si>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</si>
  <si>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</si>
  <si>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</si>
  <si>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</si>
  <si>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</si>
  <si>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</si>
  <si>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</si>
  <si>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</si>
  <si>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</si>
  <si>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</si>
  <si>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</si>
  <si>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</si>
  <si>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</si>
  <si>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</si>
  <si>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</si>
  <si>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</si>
  <si>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</si>
  <si>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</si>
  <si>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</si>
  <si>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</si>
  <si>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</si>
  <si>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</si>
  <si>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</si>
  <si>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</si>
  <si>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</si>
  <si>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</si>
  <si>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</si>
  <si>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</si>
  <si>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</si>
  <si>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</si>
  <si>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</si>
  <si>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</si>
  <si>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</si>
  <si>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</si>
  <si>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</si>
  <si>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</si>
  <si>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</si>
  <si>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</si>
  <si>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</si>
  <si>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</si>
  <si>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</si>
  <si>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</si>
  <si>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</si>
  <si>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</si>
  <si>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</si>
  <si>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</si>
  <si>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</si>
  <si>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</si>
  <si>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</si>
  <si>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</si>
  <si>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</si>
  <si>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</si>
  <si>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</si>
  <si>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</si>
  <si>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</si>
  <si>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</si>
  <si>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</si>
  <si>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</si>
  <si>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</si>
  <si>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</si>
  <si>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</si>
  <si>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</si>
  <si>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</si>
  <si>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</si>
  <si>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</si>
  <si>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</si>
  <si>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</si>
  <si>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</si>
  <si>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</si>
  <si>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</si>
  <si>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</si>
  <si>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</si>
  <si>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</si>
  <si>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</si>
  <si>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</si>
  <si>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</si>
  <si>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</si>
  <si>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</si>
  <si>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</si>
  <si>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</si>
  <si>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</si>
  <si>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</si>
  <si>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</si>
  <si>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</si>
  <si>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</si>
  <si>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</si>
  <si>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</si>
  <si>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</si>
  <si>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</si>
  <si>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</si>
  <si>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</si>
  <si>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</si>
  <si>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</si>
  <si>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</si>
  <si>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</si>
  <si>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</si>
  <si>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</si>
  <si>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</si>
  <si>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</si>
  <si>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</si>
  <si>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</si>
  <si>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</si>
  <si>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</si>
  <si>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</si>
  <si>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</si>
  <si>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</si>
  <si>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</si>
  <si>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</si>
  <si>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</si>
  <si>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</si>
  <si>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</si>
  <si>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</si>
  <si>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</si>
  <si>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</si>
  <si>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</si>
  <si>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</si>
  <si>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</si>
  <si>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</si>
  <si>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</si>
  <si>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</si>
  <si>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</si>
  <si>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</si>
  <si>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</si>
  <si>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</si>
  <si>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</si>
  <si>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</si>
  <si>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</si>
  <si>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</si>
  <si>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</si>
  <si>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</si>
  <si>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</si>
  <si>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</si>
  <si>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</si>
  <si>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</si>
  <si>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</si>
  <si>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</si>
  <si>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</si>
  <si>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</si>
  <si>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</si>
  <si>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</si>
  <si>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</si>
  <si>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</si>
  <si>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</si>
  <si>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</si>
  <si>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</si>
  <si>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</si>
  <si>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</si>
  <si>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</si>
  <si>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</si>
  <si>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</si>
  <si>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</si>
  <si>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</si>
  <si>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</si>
  <si>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</si>
  <si>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</si>
  <si>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</si>
  <si>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</si>
  <si>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</si>
  <si>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</si>
  <si>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</si>
  <si>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</si>
  <si>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</si>
  <si>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</si>
  <si>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</si>
  <si>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</si>
  <si>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</si>
  <si>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</si>
  <si>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</si>
  <si>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</si>
  <si>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</si>
  <si>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</si>
  <si>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</si>
  <si>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</si>
  <si>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</si>
  <si>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</si>
  <si>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</si>
  <si>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</si>
  <si>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</si>
  <si>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</si>
  <si>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</si>
  <si>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</si>
  <si>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</si>
  <si>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</si>
  <si>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</si>
  <si>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</si>
  <si>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</si>
  <si>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</si>
  <si>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</si>
  <si>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</si>
  <si>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</si>
  <si>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</si>
  <si>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</si>
  <si>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</si>
  <si>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</si>
  <si>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</si>
  <si>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</si>
  <si>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</si>
  <si>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</si>
  <si>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</si>
  <si>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</si>
  <si>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</si>
  <si>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</si>
  <si>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</si>
  <si>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</si>
  <si>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</si>
  <si>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</si>
  <si>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</si>
  <si>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</si>
  <si>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</si>
  <si>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</si>
  <si>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</si>
  <si>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</si>
  <si>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</si>
  <si>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</si>
  <si>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</si>
  <si>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</si>
  <si>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</si>
  <si>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</si>
  <si>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</si>
  <si>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</si>
  <si>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</si>
  <si>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</si>
  <si>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</si>
  <si>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</si>
  <si>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</si>
  <si>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</si>
  <si>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</si>
  <si>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</si>
  <si>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</si>
  <si>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</si>
  <si>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</si>
  <si>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</si>
  <si>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</si>
  <si>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</si>
  <si>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</si>
  <si>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</si>
  <si>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</si>
  <si>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</si>
  <si>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</si>
  <si>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</si>
  <si>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</si>
  <si>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</si>
  <si>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</si>
  <si>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</si>
  <si>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</si>
  <si>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</si>
  <si>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</si>
  <si>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</si>
  <si>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</si>
  <si>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</si>
  <si>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</si>
  <si>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</si>
  <si>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</si>
  <si>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</si>
  <si>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</si>
  <si>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</si>
  <si>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</si>
  <si>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</si>
  <si>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</si>
  <si>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</si>
  <si>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</si>
  <si>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</si>
  <si>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</si>
  <si>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</si>
  <si>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</si>
  <si>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</si>
  <si>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</si>
  <si>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</si>
  <si>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</si>
  <si>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</si>
  <si>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</si>
  <si>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</si>
  <si>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</si>
  <si>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</si>
  <si>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</si>
  <si>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</si>
  <si>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</si>
  <si>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</si>
  <si>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</si>
  <si>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</si>
  <si>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</si>
  <si>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</si>
  <si>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</si>
  <si>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</si>
  <si>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</si>
  <si>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</si>
  <si>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</si>
  <si>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</si>
  <si>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</si>
  <si>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</si>
  <si>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</si>
  <si>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</si>
  <si>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</si>
  <si>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</si>
  <si>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</si>
  <si>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</si>
  <si>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</si>
  <si>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</si>
  <si>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</si>
  <si>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</si>
  <si>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</si>
  <si>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</si>
  <si>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</si>
  <si>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</si>
  <si>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</si>
  <si>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</si>
  <si>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</si>
  <si>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</si>
  <si>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</si>
  <si>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</si>
  <si>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</si>
  <si>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</si>
  <si>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</si>
  <si>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</si>
  <si>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</si>
  <si>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</si>
  <si>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</si>
  <si>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</si>
  <si>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</si>
  <si>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</si>
  <si>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</si>
  <si>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</si>
  <si>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</si>
  <si>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</si>
  <si>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</si>
  <si>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</si>
  <si>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</si>
  <si>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</si>
  <si>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</si>
  <si>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</si>
  <si>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</si>
  <si>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</si>
  <si>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</si>
  <si>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</si>
  <si>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</si>
  <si>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</si>
  <si>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</si>
  <si>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</si>
  <si>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</si>
  <si>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</si>
  <si>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</si>
  <si>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</si>
  <si>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</si>
  <si>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</si>
  <si>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</si>
  <si>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</si>
  <si>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</si>
  <si>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</si>
  <si>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</si>
  <si>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</si>
  <si>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</si>
  <si>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</si>
  <si>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</si>
  <si>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</si>
  <si>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</si>
  <si>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</si>
  <si>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</si>
  <si>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</si>
  <si>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</si>
  <si>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</si>
  <si>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</si>
  <si>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</si>
  <si>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</si>
  <si>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</si>
  <si>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</si>
  <si>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</si>
  <si>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</si>
  <si>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</si>
  <si>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</si>
  <si>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</si>
  <si>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</si>
  <si>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</si>
  <si>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</si>
  <si>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</si>
  <si>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</si>
  <si>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</si>
  <si>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</si>
  <si>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</si>
  <si>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</si>
  <si>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</si>
  <si>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</si>
  <si>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</si>
  <si>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</si>
  <si>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</si>
  <si>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</si>
  <si>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</si>
  <si>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</si>
  <si>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</si>
  <si>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</si>
  <si>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</si>
  <si>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</si>
  <si>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</si>
  <si>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</si>
  <si>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</si>
  <si>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</si>
  <si>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</si>
  <si>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</si>
  <si>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</si>
  <si>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</si>
  <si>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</si>
  <si>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</si>
  <si>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</si>
  <si>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</si>
  <si>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</si>
  <si>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</si>
  <si>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</si>
  <si>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</si>
  <si>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</si>
  <si>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</si>
  <si>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</si>
  <si>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</si>
  <si>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</si>
  <si>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</si>
  <si>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</si>
  <si>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</si>
  <si>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</si>
  <si>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</si>
  <si>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</si>
  <si>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</si>
  <si>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</si>
  <si>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</si>
  <si>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</si>
  <si>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</si>
  <si>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</si>
  <si>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</si>
  <si>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</si>
  <si>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</si>
  <si>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</si>
  <si>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</si>
  <si>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</si>
  <si>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</si>
  <si>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</si>
  <si>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</si>
  <si>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</si>
  <si>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</si>
  <si>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</si>
  <si>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</si>
  <si>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</si>
  <si>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</si>
  <si>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</si>
  <si>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</si>
  <si>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</si>
  <si>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</si>
  <si>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</si>
  <si>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</si>
  <si>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</si>
  <si>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</si>
  <si>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</si>
  <si>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</si>
  <si>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</si>
  <si>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</si>
  <si>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</si>
  <si>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</si>
  <si>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</si>
  <si>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</si>
  <si>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</si>
  <si>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</si>
  <si>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</si>
  <si>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</si>
  <si>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</si>
  <si>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</si>
  <si>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</si>
  <si>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</si>
  <si>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</si>
  <si>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</si>
  <si>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</si>
  <si>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</si>
  <si>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</si>
  <si>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</si>
  <si>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</si>
  <si>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</si>
  <si>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</si>
  <si>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</si>
  <si>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</si>
  <si>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</si>
  <si>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</si>
  <si>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</si>
  <si>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</si>
  <si>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</si>
  <si>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</si>
  <si>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</si>
  <si>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</si>
  <si>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</si>
  <si>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</si>
  <si>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</si>
  <si>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</si>
  <si>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</si>
  <si>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</si>
  <si>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</si>
  <si>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</si>
  <si>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</si>
  <si>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</si>
  <si>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</si>
  <si>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</si>
  <si>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</si>
  <si>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</si>
  <si>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</si>
  <si>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</si>
  <si>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</si>
  <si>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</si>
  <si>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</si>
  <si>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</si>
  <si>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</si>
  <si>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</si>
  <si>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</si>
  <si>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</si>
  <si>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</si>
  <si>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</si>
  <si>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</si>
  <si>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</si>
  <si>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</si>
  <si>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</si>
  <si>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</si>
  <si>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</si>
  <si>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</si>
  <si>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</si>
  <si>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</si>
  <si>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</si>
  <si>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</si>
  <si>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</si>
  <si>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</si>
  <si>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</si>
  <si>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</si>
  <si>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</si>
  <si>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</si>
  <si>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</si>
  <si>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</si>
  <si>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</si>
  <si>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</si>
  <si>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</si>
  <si>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</si>
  <si>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</si>
  <si>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</si>
  <si>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</si>
  <si>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</si>
  <si>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</si>
  <si>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</si>
  <si>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</si>
  <si>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</si>
  <si>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</si>
  <si>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</si>
  <si>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</si>
  <si>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</si>
  <si>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</si>
  <si>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</si>
  <si>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</si>
  <si>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</si>
  <si>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</si>
  <si>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</si>
  <si>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</si>
  <si>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</si>
  <si>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</si>
  <si>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</si>
  <si>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</si>
  <si>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</si>
  <si>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</si>
  <si>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</si>
  <si>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</si>
  <si>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</si>
  <si>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</si>
  <si>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</si>
  <si>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</si>
  <si>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</si>
  <si>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</si>
  <si>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</si>
  <si>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</si>
  <si>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</si>
  <si>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</si>
  <si>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</si>
  <si>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</si>
  <si>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</si>
  <si>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</si>
  <si>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</si>
  <si>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</si>
  <si>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</si>
  <si>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</si>
  <si>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</si>
  <si>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</si>
  <si>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</si>
  <si>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</si>
  <si>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</si>
  <si>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</si>
  <si>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</si>
  <si>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</si>
  <si>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</si>
  <si>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</si>
  <si>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</si>
  <si>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</si>
  <si>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</si>
  <si>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</si>
  <si>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</si>
  <si>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</si>
  <si>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</si>
  <si>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</si>
  <si>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</si>
  <si>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</si>
  <si>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</si>
  <si>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</si>
  <si>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</si>
  <si>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</si>
  <si>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</si>
  <si>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</si>
  <si>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</si>
  <si>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</si>
  <si>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</si>
  <si>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</si>
  <si>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</si>
  <si>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</si>
  <si>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</si>
  <si>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</si>
  <si>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</si>
  <si>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</si>
  <si>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</si>
  <si>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</si>
  <si>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</si>
  <si>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</si>
  <si>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</si>
  <si>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</si>
  <si>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</si>
  <si>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</si>
  <si>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</si>
  <si>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</si>
  <si>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</si>
  <si>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</si>
  <si>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</si>
  <si>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</si>
  <si>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</si>
  <si>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</si>
  <si>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</si>
  <si>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</si>
  <si>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</si>
  <si>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</si>
  <si>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</si>
  <si>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</si>
  <si>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</si>
  <si>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</si>
  <si>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</si>
  <si>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</si>
  <si>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</si>
  <si>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</si>
  <si>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</si>
  <si>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</si>
  <si>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</si>
  <si>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</si>
  <si>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</si>
  <si>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</si>
  <si>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</si>
  <si>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</si>
  <si>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</si>
  <si>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</si>
  <si>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</si>
  <si>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</si>
  <si>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</si>
  <si>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</si>
  <si>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</si>
  <si>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</si>
  <si>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</si>
  <si>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</si>
  <si>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</si>
  <si>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</si>
  <si>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</si>
  <si>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</si>
  <si>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</si>
  <si>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</si>
  <si>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</si>
  <si>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</si>
  <si>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</si>
  <si>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</si>
  <si>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</si>
  <si>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</si>
  <si>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</si>
  <si>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</si>
  <si>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</si>
  <si>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</si>
  <si>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</si>
  <si>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</si>
  <si>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</si>
  <si>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</si>
  <si>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</si>
  <si>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</si>
  <si>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</si>
  <si>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</si>
  <si>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</si>
  <si>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</si>
  <si>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</si>
  <si>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</si>
  <si>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</si>
  <si>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</si>
  <si>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</si>
  <si>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</si>
  <si>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</si>
  <si>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</si>
  <si>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</si>
  <si>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</si>
  <si>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</si>
  <si>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</si>
  <si>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</si>
  <si>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</si>
  <si>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</si>
  <si>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</si>
  <si>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</si>
  <si>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</si>
  <si>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</si>
  <si>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</si>
  <si>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</si>
  <si>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</si>
  <si>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</si>
  <si>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</si>
  <si>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</si>
  <si>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</si>
  <si>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</si>
  <si>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</si>
  <si>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</si>
  <si>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</si>
  <si>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</si>
  <si>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</si>
  <si>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</si>
  <si>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</si>
  <si>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</si>
  <si>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</si>
  <si>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</si>
  <si>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</si>
  <si>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</si>
  <si>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</si>
  <si>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</si>
  <si>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</si>
  <si>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</si>
  <si>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</si>
  <si>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</si>
  <si>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</si>
  <si>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</si>
  <si>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</si>
  <si>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</si>
  <si>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</si>
  <si>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</si>
  <si>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</si>
  <si>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</si>
  <si>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</si>
  <si>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</si>
  <si>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</si>
  <si>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</si>
  <si>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</si>
  <si>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</si>
  <si>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</si>
  <si>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</si>
  <si>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</si>
  <si>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</si>
  <si>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</si>
  <si>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</si>
  <si>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</si>
  <si>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</si>
  <si>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</si>
  <si>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</si>
  <si>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</si>
  <si>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</si>
  <si>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</si>
  <si>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</si>
  <si>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</si>
  <si>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</si>
  <si>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</si>
  <si>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</si>
  <si>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</si>
  <si>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</si>
  <si>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</si>
  <si>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</si>
  <si>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</si>
  <si>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</si>
  <si>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</si>
  <si>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</si>
  <si>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</si>
  <si>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</si>
  <si>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</si>
  <si>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</si>
  <si>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</si>
  <si>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</si>
  <si>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</si>
  <si>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</si>
  <si>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</si>
  <si>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</si>
  <si>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</si>
  <si>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</si>
  <si>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</si>
  <si>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</si>
  <si>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</si>
  <si>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</si>
  <si>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</si>
  <si>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</si>
  <si>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</si>
  <si>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</si>
  <si>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</si>
  <si>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</si>
  <si>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</si>
  <si>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</si>
  <si>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</si>
  <si>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</si>
  <si>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</si>
  <si>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</si>
  <si>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</si>
  <si>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</si>
  <si>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</si>
  <si>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</si>
  <si>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</si>
  <si>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</si>
  <si>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</si>
  <si>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</si>
  <si>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</si>
  <si>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</si>
  <si>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</si>
  <si>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</si>
  <si>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</si>
  <si>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</si>
  <si>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</si>
  <si>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</si>
  <si>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</si>
  <si>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</si>
  <si>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</si>
  <si>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</si>
  <si>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</si>
  <si>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</si>
  <si>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</si>
  <si>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</si>
  <si>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</si>
  <si>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</si>
  <si>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</si>
  <si>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</si>
  <si>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</si>
  <si>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</si>
  <si>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</si>
  <si>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</si>
  <si>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</si>
  <si>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</si>
  <si>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</si>
  <si>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</si>
  <si>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</si>
  <si>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</si>
  <si>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</si>
  <si>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</si>
  <si>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</si>
  <si>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</si>
  <si>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</si>
  <si>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</si>
  <si>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</si>
  <si>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</si>
  <si>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</si>
  <si>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</si>
  <si>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</si>
  <si>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</si>
  <si>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</si>
  <si>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</si>
  <si>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</si>
  <si>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</si>
  <si>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</si>
  <si>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</si>
  <si>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</si>
  <si>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</si>
  <si>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</si>
  <si>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</si>
  <si>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</si>
  <si>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</si>
  <si>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</si>
  <si>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</si>
  <si>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</si>
  <si>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</si>
  <si>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</si>
  <si>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</si>
  <si>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</si>
  <si>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</si>
  <si>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</si>
  <si>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</si>
  <si>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</si>
  <si>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</si>
  <si>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</si>
  <si>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</si>
  <si>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</si>
  <si>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</si>
  <si>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</si>
  <si>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</si>
  <si>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</si>
  <si>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</si>
  <si>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</si>
  <si>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</si>
  <si>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</si>
  <si>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</si>
  <si>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</si>
  <si>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</si>
  <si>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</si>
  <si>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</si>
  <si>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</si>
  <si>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</si>
  <si>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</si>
  <si>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</si>
  <si>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</si>
  <si>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</si>
  <si>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</si>
  <si>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</si>
  <si>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</si>
  <si>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</si>
  <si>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</si>
  <si>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</si>
  <si>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</si>
  <si>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</si>
  <si>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</si>
  <si>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</si>
  <si>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</si>
  <si>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</si>
  <si>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</si>
  <si>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</si>
  <si>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</si>
  <si>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</si>
  <si>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</si>
  <si>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</si>
  <si>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</si>
  <si>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</si>
  <si>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</si>
  <si>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</si>
  <si>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</si>
  <si>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</si>
  <si>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</si>
  <si>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</si>
  <si>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</si>
  <si>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</si>
  <si>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</si>
  <si>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</si>
  <si>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</si>
  <si>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</si>
  <si>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</si>
  <si>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</si>
  <si>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</si>
  <si>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</si>
  <si>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</si>
  <si>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</si>
  <si>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</si>
  <si>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</si>
  <si>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</si>
  <si>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</si>
  <si>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</si>
  <si>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</si>
  <si>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</si>
  <si>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</si>
  <si>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</si>
  <si>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</si>
  <si>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</si>
  <si>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</si>
  <si>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</si>
  <si>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</si>
  <si>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</si>
  <si>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</si>
  <si>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</si>
  <si>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</si>
  <si>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</si>
  <si>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</si>
  <si>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</si>
  <si>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</si>
  <si>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</si>
  <si>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</si>
  <si>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</si>
  <si>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</si>
  <si>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</si>
  <si>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</si>
  <si>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</si>
  <si>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</si>
  <si>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</si>
  <si>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</si>
  <si>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</si>
  <si>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</si>
  <si>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</si>
  <si>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</si>
  <si>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</si>
  <si>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</si>
  <si>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</si>
  <si>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</si>
  <si>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</si>
  <si>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</si>
  <si>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</si>
  <si>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</si>
  <si>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</si>
  <si>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</si>
  <si>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</si>
  <si>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</si>
  <si>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</si>
  <si>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</si>
  <si>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</si>
  <si>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</si>
  <si>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</si>
  <si>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</si>
  <si>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</si>
  <si>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</si>
  <si>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</si>
  <si>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</si>
  <si>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</si>
  <si>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</si>
  <si>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</si>
  <si>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</si>
  <si>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</si>
  <si>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</si>
  <si>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</si>
  <si>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</si>
  <si>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</si>
  <si>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</si>
  <si>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</si>
  <si>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</si>
  <si>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</si>
  <si>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</si>
  <si>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</si>
  <si>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</si>
  <si>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</si>
  <si>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</si>
  <si>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</si>
  <si>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</si>
  <si>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</si>
  <si>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</si>
  <si>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</si>
  <si>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</si>
  <si>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</si>
  <si>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</si>
  <si>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</si>
  <si>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</si>
  <si>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</si>
  <si>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</si>
  <si>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</si>
  <si>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</si>
  <si>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</si>
  <si>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</si>
  <si>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</si>
  <si>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</si>
  <si>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</si>
  <si>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</si>
  <si>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</si>
  <si>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</si>
  <si>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</si>
  <si>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</si>
  <si>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</si>
  <si>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</si>
  <si>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</si>
  <si>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</si>
  <si>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</si>
  <si>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</si>
  <si>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</si>
  <si>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</si>
  <si>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</si>
  <si>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</si>
  <si>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</si>
  <si>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</si>
  <si>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</si>
  <si>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</si>
  <si>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</si>
  <si>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</si>
  <si>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</si>
  <si>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</si>
  <si>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</si>
  <si>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</si>
  <si>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</si>
  <si>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</si>
  <si>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</si>
  <si>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</si>
  <si>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</si>
  <si>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</si>
  <si>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</si>
  <si>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</si>
  <si>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</si>
  <si>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</si>
  <si>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</si>
  <si>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</si>
  <si>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</si>
  <si>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</si>
  <si>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</si>
  <si>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</si>
  <si>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</si>
  <si>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</si>
  <si>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</si>
  <si>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</si>
  <si>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</si>
  <si>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</si>
  <si>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</si>
  <si>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</si>
  <si>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</si>
  <si>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</si>
  <si>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</si>
  <si>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</si>
  <si>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</si>
  <si>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</si>
  <si>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</si>
  <si>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</si>
  <si>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</si>
  <si>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</si>
  <si>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</si>
  <si>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</si>
  <si>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</si>
  <si>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</si>
  <si>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</si>
  <si>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</si>
  <si>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</si>
  <si>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</si>
  <si>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</si>
  <si>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</si>
  <si>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</si>
  <si>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</si>
  <si>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</si>
  <si>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</si>
  <si>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</si>
  <si>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</si>
  <si>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</si>
  <si>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</si>
  <si>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</si>
  <si>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</si>
  <si>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</si>
  <si>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</si>
  <si>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</si>
  <si>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</si>
  <si>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</si>
  <si>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</si>
  <si>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</si>
  <si>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</si>
  <si>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</si>
  <si>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</si>
  <si>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</si>
  <si>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</si>
  <si>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</si>
  <si>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</si>
  <si>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</si>
  <si>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</si>
  <si>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</si>
  <si>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</si>
  <si>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</si>
  <si>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</si>
  <si>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</si>
  <si>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</si>
  <si>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</si>
  <si>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</si>
  <si>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</si>
  <si>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</si>
  <si>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</si>
  <si>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</si>
  <si>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</si>
  <si>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</si>
  <si>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</si>
  <si>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</si>
  <si>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</si>
  <si>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</si>
  <si>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</si>
  <si>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</si>
  <si>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</si>
  <si>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</si>
  <si>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</si>
  <si>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</si>
  <si>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</si>
  <si>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</si>
  <si>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</si>
  <si>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</si>
  <si>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</si>
  <si>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</si>
  <si>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</si>
  <si>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</si>
  <si>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</si>
  <si>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</si>
  <si>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</si>
  <si>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</si>
  <si>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</si>
  <si>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</si>
  <si>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</si>
  <si>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</si>
  <si>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</si>
  <si>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</si>
  <si>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</si>
  <si>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</si>
  <si>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</si>
  <si>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</si>
  <si>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</si>
  <si>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</si>
  <si>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</si>
  <si>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</si>
  <si>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</si>
  <si>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</si>
  <si>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</si>
  <si>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</si>
  <si>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</si>
  <si>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</si>
  <si>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</si>
  <si>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</si>
  <si>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</si>
  <si>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</si>
  <si>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</si>
  <si>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</si>
  <si>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</si>
  <si>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</si>
  <si>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</si>
  <si>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</si>
  <si>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</si>
  <si>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</si>
  <si>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</si>
  <si>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</si>
  <si>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</si>
  <si>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</si>
  <si>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</si>
  <si>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</si>
  <si>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</si>
  <si>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</si>
  <si>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</si>
  <si>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</si>
  <si>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</si>
  <si>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</si>
  <si>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</si>
  <si>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</si>
  <si>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</si>
  <si>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</si>
  <si>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</si>
  <si>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</si>
  <si>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</si>
  <si>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</si>
  <si>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</si>
  <si>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</si>
  <si>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</si>
  <si>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</si>
  <si>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</si>
  <si>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</si>
  <si>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</si>
  <si>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</si>
  <si>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</si>
  <si>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</si>
  <si>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</si>
  <si>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</si>
  <si>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</si>
  <si>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</si>
  <si>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</si>
  <si>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</si>
  <si>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</si>
  <si>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</si>
  <si>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</si>
  <si>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</si>
  <si>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</si>
  <si>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</si>
  <si>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</si>
  <si>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</si>
  <si>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</si>
  <si>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</si>
  <si>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</si>
  <si>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</si>
  <si>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</si>
  <si>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</si>
  <si>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</si>
  <si>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</si>
  <si>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</si>
  <si>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</si>
  <si>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</si>
  <si>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</si>
  <si>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</si>
  <si>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</si>
  <si>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</si>
  <si>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</si>
  <si>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</si>
  <si>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</si>
  <si>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</si>
  <si>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</si>
  <si>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</si>
  <si>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</si>
  <si>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</si>
  <si>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</si>
  <si>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</si>
  <si>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</si>
  <si>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</si>
  <si>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</si>
  <si>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</si>
  <si>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</si>
  <si>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</si>
  <si>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</si>
  <si>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</si>
  <si>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</si>
  <si>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</si>
  <si>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</si>
  <si>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</si>
  <si>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</si>
  <si>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</si>
  <si>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</si>
  <si>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</si>
  <si>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</si>
  <si>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</si>
  <si>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</si>
  <si>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</si>
  <si>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</si>
  <si>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</si>
  <si>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</si>
  <si>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</si>
  <si>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</si>
  <si>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</si>
  <si>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</si>
  <si>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</si>
  <si>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</si>
  <si>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</si>
  <si>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</si>
  <si>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</si>
  <si>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</si>
  <si>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</si>
  <si>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</si>
  <si>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</si>
  <si>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</si>
  <si>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</si>
  <si>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</si>
  <si>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</si>
  <si>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</si>
  <si>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</si>
  <si>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</si>
  <si>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</si>
  <si>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</si>
  <si>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</si>
  <si>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</si>
  <si>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</si>
  <si>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</si>
  <si>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</si>
  <si>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</si>
  <si>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</si>
  <si>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</si>
  <si>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</si>
  <si>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</si>
  <si>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</si>
  <si>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</si>
  <si>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</si>
  <si>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</si>
  <si>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</si>
  <si>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</si>
  <si>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</si>
  <si>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</si>
  <si>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</si>
  <si>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</si>
  <si>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</si>
  <si>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</si>
  <si>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</si>
  <si>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</si>
  <si>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</si>
  <si>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</si>
  <si>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</si>
  <si>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</si>
  <si>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</si>
  <si>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</si>
  <si>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</si>
  <si>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</si>
  <si>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</si>
  <si>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</si>
  <si>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</si>
  <si>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</si>
  <si>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</si>
  <si>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</si>
  <si>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</si>
  <si>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</si>
  <si>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</si>
  <si>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</si>
  <si>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</si>
  <si>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</si>
  <si>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</si>
  <si>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</si>
  <si>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</si>
  <si>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</si>
  <si>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</si>
  <si>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</si>
  <si>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</si>
  <si>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</si>
  <si>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</si>
  <si>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</si>
  <si>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</si>
  <si>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</si>
  <si>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</si>
  <si>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</si>
  <si>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</si>
  <si>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</si>
  <si>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</si>
  <si>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</si>
  <si>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</si>
  <si>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</si>
  <si>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</si>
  <si>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</si>
  <si>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</si>
  <si>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</si>
  <si>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</si>
  <si>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</si>
  <si>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</si>
  <si>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</si>
  <si>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</si>
  <si>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</si>
  <si>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</si>
  <si>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</si>
  <si>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</si>
  <si>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</si>
  <si>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</si>
  <si>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</si>
  <si>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</si>
  <si>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</si>
  <si>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</si>
  <si>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</si>
  <si>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</si>
  <si>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</si>
  <si>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</si>
  <si>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</si>
  <si>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</si>
  <si>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</si>
  <si>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</si>
  <si>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</si>
  <si>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</si>
  <si>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</si>
  <si>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</si>
  <si>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</si>
  <si>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</si>
  <si>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</si>
  <si>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</si>
  <si>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</si>
  <si>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</si>
  <si>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</si>
  <si>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</si>
  <si>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</si>
  <si>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</si>
  <si>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</si>
  <si>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</si>
  <si>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</si>
  <si>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</si>
  <si>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</si>
  <si>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</si>
  <si>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</si>
  <si>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</si>
  <si>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</si>
  <si>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</si>
  <si>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</si>
  <si>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</si>
  <si>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</si>
  <si>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</si>
  <si>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</si>
  <si>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</si>
  <si>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</si>
  <si>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</si>
  <si>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</si>
  <si>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</si>
  <si>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</si>
  <si>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</si>
  <si>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</si>
  <si>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</si>
  <si>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</si>
  <si>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</si>
  <si>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</si>
  <si>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</si>
  <si>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</si>
  <si>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</si>
  <si>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</si>
  <si>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</si>
  <si>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</si>
  <si>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</si>
  <si>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</si>
  <si>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</si>
  <si>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</si>
  <si>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</si>
  <si>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</si>
  <si>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</si>
  <si>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</si>
  <si>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</si>
  <si>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</si>
  <si>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</si>
  <si>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</si>
  <si>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</si>
  <si>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</si>
  <si>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</si>
  <si>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</si>
  <si>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</si>
  <si>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</si>
  <si>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</si>
  <si>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</si>
  <si>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</si>
  <si>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</si>
  <si>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</si>
  <si>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</si>
  <si>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</si>
  <si>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</si>
  <si>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</si>
  <si>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</si>
  <si>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</si>
  <si>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</si>
  <si>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</si>
  <si>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</si>
  <si>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</si>
  <si>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</si>
  <si>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</si>
  <si>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</si>
  <si>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</si>
  <si>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</si>
  <si>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</si>
  <si>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</si>
  <si>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</si>
  <si>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</si>
  <si>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</si>
  <si>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</si>
  <si>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</si>
  <si>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</si>
  <si>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</si>
  <si>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</si>
  <si>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</si>
  <si>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</si>
  <si>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</si>
  <si>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</si>
  <si>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</si>
  <si>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</si>
  <si>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</si>
  <si>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</si>
  <si>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</si>
  <si>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</si>
  <si>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</si>
  <si>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</si>
  <si>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</si>
  <si>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</si>
  <si>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</si>
  <si>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</si>
  <si>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</si>
  <si>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</si>
  <si>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</si>
  <si>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</si>
  <si>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</si>
  <si>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</si>
  <si>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</si>
  <si>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</si>
  <si>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</si>
  <si>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</si>
  <si>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</si>
  <si>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</si>
  <si>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</si>
  <si>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</si>
  <si>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</si>
  <si>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</si>
  <si>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</si>
  <si>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</si>
  <si>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</si>
  <si>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</si>
  <si>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</si>
  <si>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</si>
  <si>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</si>
  <si>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</si>
  <si>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</si>
  <si>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</si>
  <si>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</si>
  <si>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</si>
  <si>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</si>
  <si>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</si>
  <si>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</si>
  <si>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</si>
  <si>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</si>
  <si>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</si>
  <si>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</si>
  <si>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</si>
  <si>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</si>
  <si>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</si>
  <si>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</si>
  <si>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</si>
  <si>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</si>
  <si>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</si>
  <si>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</si>
  <si>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</si>
  <si>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</si>
  <si>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</si>
  <si>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</si>
  <si>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</si>
  <si>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</si>
  <si>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</si>
  <si>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</si>
  <si>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</si>
  <si>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</si>
  <si>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</si>
  <si>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</si>
  <si>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</si>
  <si>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</si>
  <si>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</si>
  <si>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</si>
  <si>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</si>
  <si>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</si>
  <si>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</si>
  <si>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</si>
  <si>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</si>
  <si>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</si>
  <si>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</si>
  <si>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</si>
  <si>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</si>
  <si>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</si>
  <si>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</si>
  <si>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</si>
  <si>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</si>
  <si>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</si>
  <si>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</si>
  <si>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</si>
  <si>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</si>
  <si>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</si>
  <si>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</si>
  <si>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</si>
  <si>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</si>
  <si>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</si>
  <si>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</si>
  <si>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</si>
  <si>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</si>
  <si>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</si>
  <si>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</si>
  <si>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</si>
  <si>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</si>
  <si>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</si>
  <si>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</si>
  <si>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</si>
  <si>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</si>
  <si>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</si>
  <si>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</si>
  <si>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</si>
  <si>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</si>
  <si>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</si>
  <si>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</si>
  <si>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</si>
  <si>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</si>
  <si>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</si>
  <si>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</si>
  <si>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</si>
  <si>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</si>
  <si>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</si>
  <si>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</si>
  <si>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</si>
  <si>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</si>
  <si>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</si>
  <si>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</si>
  <si>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</si>
  <si>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</si>
  <si>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</si>
  <si>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</si>
  <si>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</si>
  <si>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</si>
  <si>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</si>
  <si>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</si>
  <si>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</si>
  <si>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</si>
  <si>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</si>
  <si>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</si>
  <si>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</si>
  <si>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</si>
  <si>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</si>
  <si>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</si>
  <si>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</si>
  <si>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</si>
  <si>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</si>
  <si>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</si>
  <si>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</si>
  <si>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</si>
  <si>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</si>
  <si>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</si>
  <si>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</si>
  <si>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</si>
  <si>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</si>
  <si>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</si>
  <si>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</si>
  <si>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</si>
  <si>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</si>
  <si>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</si>
  <si>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</si>
  <si>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</si>
  <si>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</si>
  <si>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</si>
  <si>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</si>
  <si>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</si>
  <si>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</si>
  <si>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</si>
  <si>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</si>
  <si>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</si>
  <si>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</si>
  <si>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</si>
  <si>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</si>
  <si>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</si>
  <si>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</si>
  <si>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</si>
  <si>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</si>
  <si>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</si>
  <si>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</si>
  <si>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</si>
  <si>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</si>
  <si>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</si>
  <si>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</si>
  <si>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</si>
  <si>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</si>
  <si>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</si>
  <si>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</si>
  <si>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</si>
  <si>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</si>
  <si>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</si>
  <si>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</si>
  <si>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</si>
  <si>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</si>
  <si>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</si>
  <si>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</si>
  <si>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</si>
  <si>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</si>
  <si>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</si>
  <si>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</si>
  <si>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</si>
  <si>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</si>
  <si>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</si>
  <si>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</si>
  <si>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</si>
  <si>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</si>
  <si>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</si>
  <si>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</si>
  <si>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</si>
  <si>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</si>
  <si>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</si>
  <si>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</si>
  <si>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</si>
  <si>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</si>
  <si>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</si>
  <si>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</si>
  <si>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</si>
  <si>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</si>
  <si>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</si>
  <si>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</si>
  <si>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</si>
  <si>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</si>
  <si>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</si>
  <si>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</si>
  <si>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</si>
  <si>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</si>
  <si>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</si>
  <si>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</si>
  <si>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</si>
  <si>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</si>
  <si>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</si>
  <si>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</si>
  <si>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</si>
  <si>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</si>
  <si>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</si>
  <si>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</si>
  <si>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</si>
  <si>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</si>
  <si>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</si>
  <si>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</si>
  <si>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</si>
  <si>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</si>
  <si>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</si>
  <si>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</si>
  <si>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</si>
  <si>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</si>
  <si>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</si>
  <si>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</si>
  <si>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</si>
  <si>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</si>
  <si>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</si>
  <si>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</si>
  <si>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</si>
  <si>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</si>
  <si>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</si>
  <si>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</si>
  <si>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</si>
  <si>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</si>
  <si>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</si>
  <si>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</si>
  <si>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</si>
  <si>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</si>
  <si>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</si>
  <si>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</si>
  <si>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</si>
  <si>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</si>
  <si>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</si>
  <si>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</si>
  <si>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</si>
  <si>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</si>
  <si>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</si>
  <si>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</si>
  <si>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</si>
  <si>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</si>
  <si>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</si>
  <si>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</si>
  <si>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</si>
  <si>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</si>
  <si>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</si>
  <si>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</si>
  <si>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</si>
  <si>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</si>
  <si>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</si>
  <si>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</si>
  <si>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</si>
  <si>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</si>
  <si>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</si>
  <si>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</si>
  <si>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</si>
  <si>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</si>
  <si>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</si>
  <si>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</si>
  <si>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</si>
  <si>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</si>
  <si>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</si>
  <si>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</si>
  <si>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</si>
  <si>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</si>
  <si>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</si>
  <si>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</si>
  <si>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</si>
  <si>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</si>
  <si>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</si>
  <si>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</si>
  <si>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</si>
  <si>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</si>
  <si>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</si>
  <si>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</si>
  <si>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</si>
  <si>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</si>
  <si>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</si>
  <si>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</si>
  <si>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</si>
  <si>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</si>
  <si>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</si>
  <si>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</si>
  <si>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</si>
  <si>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</si>
  <si>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</si>
  <si>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</si>
  <si>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</si>
  <si>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</si>
  <si>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</si>
  <si>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</si>
  <si>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</si>
  <si>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</si>
  <si>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</si>
  <si>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</si>
  <si>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</si>
  <si>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</si>
  <si>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</si>
  <si>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</si>
  <si>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</si>
  <si>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</si>
  <si>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</si>
  <si>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</si>
  <si>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</si>
  <si>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</si>
  <si>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</si>
  <si>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</si>
  <si>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</si>
  <si>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</si>
  <si>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</si>
  <si>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</si>
  <si>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</si>
  <si>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</si>
  <si>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</si>
  <si>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</si>
  <si>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</si>
  <si>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</si>
  <si>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</si>
  <si>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</si>
  <si>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</si>
  <si>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</si>
  <si>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</si>
  <si>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</si>
  <si>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</si>
  <si>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</si>
  <si>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</si>
  <si>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</si>
  <si>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</si>
  <si>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</si>
  <si>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</si>
  <si>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</si>
  <si>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</si>
  <si>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</si>
  <si>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</si>
  <si>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</si>
  <si>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</si>
  <si>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</si>
  <si>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</si>
  <si>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</si>
  <si>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</si>
  <si>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</si>
  <si>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</si>
  <si>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</si>
  <si>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</si>
  <si>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</si>
  <si>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</si>
  <si>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</si>
  <si>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</si>
  <si>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</si>
  <si>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</si>
  <si>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</si>
  <si>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</si>
  <si>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</si>
  <si>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</si>
  <si>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</si>
  <si>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</si>
  <si>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</si>
  <si>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</si>
  <si>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</si>
  <si>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</si>
  <si>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</si>
  <si>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</si>
  <si>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</si>
  <si>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</si>
  <si>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</si>
  <si>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</si>
  <si>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</si>
  <si>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</si>
  <si>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</si>
  <si>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</si>
  <si>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</si>
  <si>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</si>
  <si>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</si>
  <si>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</si>
  <si>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</si>
  <si>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</si>
  <si>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</si>
  <si>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</si>
  <si>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</si>
  <si>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</si>
  <si>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</si>
  <si>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</si>
  <si>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</si>
  <si>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</si>
  <si>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</si>
  <si>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</si>
  <si>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</si>
  <si>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</si>
  <si>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</si>
  <si>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</si>
  <si>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</si>
  <si>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</si>
  <si>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</si>
  <si>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</si>
  <si>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</si>
  <si>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</si>
  <si>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</si>
  <si>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</si>
  <si>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</si>
  <si>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</si>
  <si>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</si>
  <si>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</si>
  <si>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</si>
  <si>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</si>
  <si>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</si>
  <si>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</si>
  <si>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</si>
  <si>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</si>
  <si>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</si>
  <si>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</si>
  <si>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</si>
  <si>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</si>
  <si>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</si>
  <si>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</si>
  <si>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</si>
  <si>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</si>
  <si>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</si>
  <si>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</si>
  <si>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</si>
  <si>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</si>
  <si>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</si>
  <si>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</si>
  <si>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</si>
  <si>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</si>
  <si>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</si>
  <si>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</si>
  <si>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</si>
  <si>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</si>
  <si>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</si>
  <si>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</si>
  <si>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</si>
  <si>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</si>
  <si>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</si>
  <si>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</si>
  <si>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</si>
  <si>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</si>
  <si>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</si>
  <si>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</si>
  <si>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</si>
  <si>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</si>
  <si>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</si>
  <si>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</si>
  <si>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</si>
  <si>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</si>
  <si>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</si>
  <si>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</si>
  <si>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</si>
  <si>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</si>
  <si>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</si>
  <si>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</si>
  <si>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</si>
  <si>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</si>
  <si>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</si>
  <si>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</si>
  <si>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</si>
  <si>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</si>
  <si>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</si>
  <si>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</si>
  <si>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</si>
  <si>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</si>
  <si>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</si>
  <si>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</si>
  <si>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</si>
  <si>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</si>
  <si>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</si>
  <si>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</si>
  <si>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</si>
  <si>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</si>
  <si>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</si>
  <si>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</si>
  <si>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</si>
  <si>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</si>
  <si>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</si>
  <si>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</si>
  <si>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</si>
  <si>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</si>
  <si>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</si>
  <si>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</si>
  <si>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</si>
  <si>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</si>
  <si>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</si>
  <si>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</si>
  <si>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</si>
  <si>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</si>
  <si>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</si>
  <si>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</si>
  <si>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</si>
  <si>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</si>
  <si>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</si>
  <si>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</si>
  <si>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</si>
  <si>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</si>
  <si>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</si>
  <si>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</si>
  <si>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</si>
  <si>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</si>
  <si>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</si>
  <si>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</si>
  <si>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</si>
  <si>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</si>
  <si>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</si>
  <si>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</si>
  <si>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</si>
  <si>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</si>
  <si>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</si>
  <si>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</si>
  <si>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</si>
  <si>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</si>
  <si>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</si>
  <si>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</si>
  <si>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</si>
  <si>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</si>
  <si>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</si>
  <si>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</si>
  <si>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</si>
  <si>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</si>
  <si>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</si>
  <si>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</si>
  <si>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</si>
  <si>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</si>
  <si>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</si>
  <si>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</si>
  <si>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</si>
  <si>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</si>
  <si>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</si>
  <si>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</si>
  <si>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</si>
  <si>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</si>
  <si>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</si>
  <si>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</si>
  <si>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</si>
  <si>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</si>
  <si>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</si>
  <si>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</si>
  <si>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</si>
  <si>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</si>
  <si>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</si>
  <si>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</si>
  <si>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</si>
  <si>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</si>
  <si>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</si>
  <si>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</si>
  <si>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</si>
  <si>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</si>
  <si>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</si>
  <si>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</si>
  <si>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</si>
  <si>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</si>
  <si>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</si>
  <si>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</si>
  <si>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</si>
  <si>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</si>
  <si>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</si>
  <si>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</si>
  <si>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</si>
  <si>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</si>
  <si>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</si>
  <si>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</si>
  <si>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</si>
  <si>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</si>
  <si>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</si>
  <si>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</si>
  <si>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</si>
  <si>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</si>
  <si>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</si>
  <si>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</si>
  <si>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</si>
  <si>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</si>
  <si>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</si>
  <si>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</si>
  <si>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</si>
  <si>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</si>
  <si>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</si>
  <si>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</si>
  <si>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</si>
  <si>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</si>
  <si>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</si>
  <si>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</si>
  <si>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</si>
  <si>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</si>
  <si>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</si>
  <si>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</si>
  <si>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</si>
  <si>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</si>
  <si>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</si>
  <si>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</si>
  <si>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</si>
  <si>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</si>
  <si>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</si>
  <si>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</si>
  <si>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</si>
  <si>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</si>
  <si>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</si>
  <si>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</si>
  <si>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</si>
  <si>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</si>
  <si>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</si>
  <si>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</si>
  <si>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</si>
  <si>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</si>
  <si>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</si>
  <si>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</si>
  <si>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</si>
  <si>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</si>
  <si>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</si>
  <si>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</si>
  <si>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</si>
  <si>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</si>
  <si>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</si>
  <si>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</si>
  <si>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</si>
  <si>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</si>
  <si>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</si>
  <si>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</si>
  <si>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</si>
  <si>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</si>
  <si>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</si>
  <si>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</si>
  <si>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</si>
  <si>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</si>
  <si>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</si>
  <si>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</si>
  <si>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</si>
  <si>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</si>
  <si>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</si>
  <si>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</si>
  <si>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</si>
  <si>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</si>
  <si>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</si>
  <si>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</si>
  <si>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</si>
  <si>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</si>
  <si>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</si>
  <si>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</si>
  <si>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</si>
  <si>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</si>
  <si>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</si>
  <si>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</si>
  <si>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</si>
  <si>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</si>
  <si>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</si>
  <si>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</si>
  <si>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</si>
  <si>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</si>
  <si>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</si>
  <si>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</si>
  <si>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</si>
  <si>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</si>
  <si>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</si>
  <si>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</si>
  <si>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</si>
  <si>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</si>
  <si>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</si>
  <si>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</si>
  <si>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</si>
  <si>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</si>
  <si>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</si>
  <si>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</si>
  <si>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</si>
  <si>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</si>
  <si>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</si>
  <si>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</si>
  <si>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</si>
  <si>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</si>
  <si>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</si>
  <si>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</si>
  <si>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</si>
  <si>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</si>
  <si>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</si>
  <si>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</si>
  <si>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</si>
  <si>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</si>
  <si>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</si>
  <si>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</si>
  <si>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</si>
  <si>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</si>
  <si>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</si>
  <si>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</si>
  <si>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</si>
  <si>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</si>
  <si>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</si>
  <si>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</si>
  <si>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</si>
  <si>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</si>
  <si>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</si>
  <si>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</si>
  <si>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</si>
  <si>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</si>
  <si>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</si>
  <si>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</si>
  <si>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</si>
  <si>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</si>
  <si>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</si>
  <si>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</si>
  <si>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</si>
  <si>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</si>
  <si>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</si>
  <si>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</si>
  <si>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</si>
  <si>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</si>
  <si>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</si>
  <si>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</si>
  <si>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</si>
  <si>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</si>
  <si>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</si>
  <si>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</si>
  <si>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</si>
  <si>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</si>
  <si>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</si>
  <si>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</si>
  <si>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</si>
  <si>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</si>
  <si>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</si>
  <si>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</si>
  <si>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</si>
  <si>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</si>
  <si>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</si>
  <si>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</si>
  <si>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</si>
  <si>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</si>
  <si>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</si>
  <si>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</si>
  <si>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</si>
  <si>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</si>
  <si>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</si>
  <si>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</si>
  <si>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</si>
  <si>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</si>
  <si>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</si>
  <si>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</si>
  <si>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</si>
  <si>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</si>
  <si>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</si>
  <si>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</si>
  <si>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</si>
  <si>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</si>
  <si>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</si>
  <si>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</si>
  <si>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</si>
  <si>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</si>
  <si>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</si>
  <si>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</si>
  <si>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</si>
  <si>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</si>
  <si>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</si>
  <si>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</si>
  <si>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</si>
  <si>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</si>
  <si>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</si>
  <si>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</si>
  <si>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</si>
  <si>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</si>
  <si>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</si>
  <si>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</si>
  <si>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</si>
  <si>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</si>
  <si>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</si>
  <si>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</si>
  <si>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</si>
  <si>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</si>
  <si>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</si>
  <si>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</si>
  <si>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</si>
  <si>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</si>
  <si>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</si>
  <si>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</si>
  <si>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</si>
  <si>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</si>
  <si>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</si>
  <si>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</si>
  <si>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</si>
  <si>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</si>
  <si>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</si>
  <si>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</si>
  <si>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</si>
  <si>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</si>
  <si>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</si>
  <si>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</si>
  <si>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</si>
  <si>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</si>
  <si>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</si>
  <si>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</si>
  <si>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</si>
  <si>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</si>
  <si>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</si>
  <si>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</si>
  <si>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</si>
  <si>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</si>
  <si>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</si>
  <si>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</si>
  <si>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</si>
  <si>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</si>
  <si>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</si>
  <si>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</si>
  <si>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</si>
  <si>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</si>
  <si>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</si>
  <si>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</si>
  <si>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</si>
  <si>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</si>
  <si>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</si>
  <si>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</si>
  <si>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</si>
  <si>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</si>
  <si>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</si>
  <si>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</si>
  <si>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</si>
  <si>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</si>
  <si>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</si>
  <si>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</si>
  <si>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</si>
  <si>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</si>
  <si>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</si>
  <si>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</si>
  <si>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</si>
  <si>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</si>
  <si>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</si>
  <si>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</si>
  <si>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</si>
  <si>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</si>
  <si>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</si>
  <si>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</si>
  <si>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</si>
  <si>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</si>
  <si>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</si>
  <si>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</si>
  <si>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</si>
  <si>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</si>
  <si>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</si>
  <si>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</si>
  <si>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</si>
  <si>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</si>
  <si>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</si>
  <si>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</si>
  <si>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</si>
  <si>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</si>
  <si>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</si>
  <si>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</si>
  <si>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</si>
  <si>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</si>
  <si>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</si>
  <si>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</si>
  <si>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</si>
  <si>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</si>
  <si>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</si>
  <si>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</si>
  <si>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</si>
  <si>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</si>
  <si>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</si>
  <si>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</si>
  <si>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</si>
  <si>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</si>
  <si>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</si>
  <si>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</si>
  <si>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</si>
  <si>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</si>
  <si>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</si>
  <si>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</si>
  <si>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</si>
  <si>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</si>
  <si>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</si>
  <si>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</si>
  <si>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</si>
  <si>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</si>
  <si>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</si>
  <si>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</si>
  <si>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</si>
  <si>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</si>
  <si>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</si>
  <si>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</si>
  <si>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</si>
  <si>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</si>
  <si>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</si>
  <si>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</si>
  <si>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</si>
  <si>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</si>
  <si>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</si>
  <si>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</si>
  <si>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</si>
  <si>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</si>
  <si>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</si>
  <si>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</si>
  <si>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</si>
  <si>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</si>
  <si>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</si>
  <si>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</si>
  <si>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</si>
  <si>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</si>
  <si>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</si>
  <si>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</si>
  <si>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</si>
  <si>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</si>
  <si>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</si>
  <si>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</si>
  <si>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</si>
  <si>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</si>
  <si>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</si>
  <si>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</si>
  <si>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</si>
  <si>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</si>
  <si>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</si>
  <si>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</si>
  <si>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</si>
  <si>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</si>
  <si>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</si>
  <si>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</si>
  <si>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</si>
  <si>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</si>
  <si>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</si>
  <si>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</si>
  <si>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</si>
  <si>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</si>
  <si>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</si>
  <si>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</si>
  <si>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</si>
  <si>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</si>
  <si>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</si>
  <si>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</si>
  <si>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</si>
  <si>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</si>
  <si>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</si>
  <si>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</si>
  <si>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</si>
  <si>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</si>
  <si>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</si>
  <si>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</si>
  <si>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</si>
  <si>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</si>
  <si>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</si>
  <si>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</si>
  <si>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</si>
  <si>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</si>
  <si>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</si>
  <si>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</si>
  <si>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</si>
  <si>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</si>
  <si>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</si>
  <si>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</si>
  <si>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</si>
  <si>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</si>
  <si>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</si>
  <si>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</si>
  <si>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</si>
  <si>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</si>
  <si>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</si>
  <si>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</si>
  <si>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</si>
  <si>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</si>
  <si>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</si>
  <si>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</si>
  <si>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</si>
  <si>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</si>
  <si>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</si>
  <si>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</si>
  <si>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</si>
  <si>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</si>
  <si>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</si>
  <si>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</si>
  <si>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</si>
  <si>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</si>
  <si>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</si>
  <si>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</si>
  <si>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</si>
  <si>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</si>
  <si>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</si>
  <si>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</si>
  <si>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</si>
  <si>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</si>
  <si>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</si>
  <si>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</si>
  <si>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</si>
  <si>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</si>
  <si>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</si>
  <si>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</si>
  <si>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</si>
  <si>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</si>
  <si>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</si>
  <si>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</si>
  <si>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</si>
  <si>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</si>
  <si>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</si>
  <si>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</si>
  <si>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</si>
  <si>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</si>
  <si>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</si>
  <si>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</si>
  <si>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</si>
  <si>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</si>
  <si>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</si>
  <si>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</si>
  <si>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</si>
  <si>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</si>
  <si>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</si>
  <si>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</si>
  <si>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</si>
  <si>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</si>
  <si>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</si>
  <si>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</si>
  <si>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</si>
  <si>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</si>
  <si>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</si>
  <si>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</si>
  <si>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</si>
  <si>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</si>
  <si>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</si>
  <si>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</si>
  <si>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</si>
  <si>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</si>
  <si>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</si>
  <si>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</si>
  <si>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</si>
  <si>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</si>
  <si>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</si>
  <si>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</si>
  <si>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</si>
  <si>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</si>
  <si>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</si>
  <si>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</si>
  <si>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</si>
  <si>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</si>
  <si>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</si>
  <si>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</si>
  <si>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</si>
  <si>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</si>
  <si>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</si>
  <si>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</si>
  <si>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</si>
  <si>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</si>
  <si>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</si>
  <si>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</si>
  <si>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</si>
  <si>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</si>
  <si>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</si>
  <si>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</si>
  <si>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</si>
  <si>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</si>
  <si>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</si>
  <si>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</si>
  <si>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</si>
  <si>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</si>
  <si>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</si>
  <si>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</si>
  <si>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</si>
  <si>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</si>
  <si>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</si>
  <si>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</si>
  <si>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</si>
  <si>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</si>
  <si>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</si>
  <si>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</si>
  <si>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</si>
  <si>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</si>
  <si>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</si>
  <si>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</si>
  <si>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</si>
  <si>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</si>
  <si>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</si>
  <si>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</si>
  <si>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</si>
  <si>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</si>
  <si>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</si>
  <si>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</si>
  <si>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</si>
  <si>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</si>
  <si>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</si>
  <si>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</si>
  <si>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</si>
  <si>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</si>
  <si>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</si>
  <si>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</si>
  <si>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</si>
  <si>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</si>
  <si>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</si>
  <si>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</si>
  <si>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</si>
  <si>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</si>
  <si>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</si>
  <si>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</si>
  <si>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</si>
  <si>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</si>
  <si>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</si>
  <si>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</si>
  <si>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</si>
  <si>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</si>
  <si>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</si>
  <si>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</si>
  <si>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</si>
  <si>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</si>
  <si>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</si>
  <si>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</si>
  <si>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</si>
  <si>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</si>
  <si>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</si>
  <si>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</si>
  <si>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</si>
  <si>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</si>
  <si>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</si>
  <si>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</si>
  <si>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</si>
  <si>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</si>
  <si>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</si>
  <si>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</si>
  <si>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</si>
  <si>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</si>
  <si>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</si>
  <si>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</si>
  <si>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</si>
  <si>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</si>
  <si>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</si>
  <si>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</si>
  <si>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</si>
  <si>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</si>
  <si>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</si>
  <si>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</si>
  <si>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</si>
  <si>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</si>
  <si>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</si>
  <si>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</si>
  <si>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</si>
  <si>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</si>
  <si>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</si>
  <si>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</si>
  <si>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</si>
  <si>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</si>
  <si>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</si>
  <si>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</si>
  <si>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</si>
  <si>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</si>
  <si>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</si>
  <si>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</si>
  <si>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</si>
  <si>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</si>
  <si>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</si>
  <si>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</si>
  <si>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</si>
  <si>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</si>
  <si>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</si>
  <si>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</si>
  <si>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</si>
  <si>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</si>
  <si>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</si>
  <si>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</si>
  <si>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</si>
  <si>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</si>
  <si>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</si>
  <si>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</si>
  <si>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</si>
  <si>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</si>
  <si>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</si>
  <si>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</si>
  <si>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</si>
  <si>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</si>
  <si>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</si>
  <si>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</si>
  <si>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</si>
  <si>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</si>
  <si>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</si>
  <si>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</si>
  <si>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</si>
  <si>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</si>
  <si>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</si>
  <si>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</si>
  <si>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</si>
  <si>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</si>
  <si>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</si>
  <si>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</si>
  <si>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</si>
  <si>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</si>
  <si>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</si>
  <si>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</si>
  <si>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</si>
  <si>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</si>
  <si>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</si>
  <si>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</si>
  <si>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</si>
  <si>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</si>
  <si>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</si>
  <si>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</si>
  <si>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</si>
  <si>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</si>
  <si>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</si>
  <si>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</si>
  <si>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</si>
  <si>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</si>
  <si>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</si>
  <si>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</si>
  <si>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</si>
  <si>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</si>
  <si>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</si>
  <si>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</si>
  <si>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</si>
  <si>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</si>
  <si>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</si>
  <si>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</si>
  <si>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</si>
  <si>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</si>
  <si>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</si>
  <si>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</si>
  <si>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</si>
  <si>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</si>
  <si>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</si>
  <si>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</si>
  <si>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</si>
  <si>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</si>
  <si>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</si>
  <si>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</si>
  <si>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</si>
  <si>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</si>
  <si>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</si>
  <si>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</si>
  <si>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</si>
  <si>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</si>
  <si>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</si>
  <si>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</si>
  <si>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</si>
  <si>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</si>
  <si>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</si>
  <si>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</si>
  <si>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</si>
  <si>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</si>
  <si>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</si>
  <si>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</si>
  <si>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</si>
  <si>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</si>
  <si>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</si>
  <si>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</si>
  <si>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</si>
  <si>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</si>
  <si>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</si>
  <si>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</si>
  <si>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</si>
  <si>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</si>
  <si>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</si>
  <si>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</si>
  <si>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</si>
  <si>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</si>
  <si>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</si>
  <si>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</si>
  <si>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</si>
  <si>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</si>
  <si>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</si>
  <si>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</si>
  <si>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</si>
  <si>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</si>
  <si>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</si>
  <si>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</si>
  <si>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</si>
  <si>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</si>
  <si>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</si>
  <si>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</si>
  <si>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</si>
  <si>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</si>
  <si>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</si>
  <si>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</si>
  <si>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</si>
  <si>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</si>
  <si>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</si>
  <si>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</si>
  <si>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</si>
  <si>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</si>
  <si>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</si>
  <si>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</si>
  <si>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</si>
  <si>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</si>
  <si>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</si>
  <si>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</si>
  <si>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</si>
  <si>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</si>
  <si>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</si>
  <si>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</si>
  <si>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</si>
  <si>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</si>
  <si>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</si>
  <si>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</si>
  <si>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</si>
  <si>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</si>
  <si>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</si>
  <si>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</si>
  <si>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</si>
  <si>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</si>
  <si>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</si>
  <si>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</si>
  <si>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</si>
  <si>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</si>
  <si>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</si>
  <si>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</si>
  <si>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</si>
  <si>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</si>
  <si>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</si>
  <si>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</si>
  <si>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</si>
  <si>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</si>
  <si>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</si>
  <si>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</si>
  <si>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</si>
  <si>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</si>
  <si>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</si>
  <si>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</si>
  <si>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</si>
  <si>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</si>
  <si>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</si>
  <si>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</si>
  <si>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</si>
  <si>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</si>
  <si>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</si>
  <si>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</si>
  <si>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</si>
  <si>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</si>
  <si>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</si>
  <si>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</si>
  <si>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</si>
  <si>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</si>
  <si>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</si>
  <si>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</si>
  <si>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</si>
  <si>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</si>
  <si>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</si>
  <si>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</si>
  <si>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</si>
  <si>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</si>
  <si>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</si>
  <si>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</si>
  <si>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</si>
  <si>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</si>
  <si>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</si>
  <si>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</si>
  <si>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</si>
  <si>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</si>
  <si>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</si>
  <si>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</si>
  <si>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</si>
  <si>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</si>
  <si>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</si>
  <si>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</si>
  <si>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</si>
  <si>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</si>
  <si>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</si>
  <si>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</si>
  <si>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</si>
  <si>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</si>
  <si>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</si>
  <si>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</si>
  <si>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</si>
  <si>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</si>
  <si>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</si>
  <si>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</si>
  <si>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</si>
  <si>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</si>
  <si>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</si>
  <si>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</si>
  <si>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</si>
  <si>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</si>
  <si>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</si>
  <si>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</si>
  <si>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</si>
  <si>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</si>
  <si>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</si>
  <si>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</si>
  <si>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</si>
  <si>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</si>
  <si>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</si>
  <si>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</si>
  <si>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</si>
  <si>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</si>
  <si>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</si>
  <si>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</si>
  <si>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</si>
  <si>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</si>
  <si>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</si>
  <si>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</si>
  <si>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</si>
  <si>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</si>
  <si>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</si>
  <si>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</si>
  <si>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</si>
  <si>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</si>
  <si>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</si>
  <si>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</si>
  <si>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</si>
  <si>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</si>
  <si>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</si>
  <si>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</si>
  <si>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</si>
  <si>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</si>
  <si>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</si>
  <si>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</si>
  <si>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</si>
  <si>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</si>
  <si>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</si>
  <si>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</si>
  <si>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</si>
  <si>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</si>
  <si>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</si>
  <si>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</si>
  <si>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</si>
  <si>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</si>
  <si>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</si>
  <si>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</si>
  <si>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</si>
  <si>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</si>
  <si>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</si>
  <si>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</si>
  <si>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</si>
  <si>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</si>
  <si>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</si>
  <si>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</si>
  <si>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</si>
  <si>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</si>
  <si>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</si>
  <si>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</si>
  <si>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</si>
  <si>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</si>
  <si>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</si>
  <si>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</si>
  <si>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</si>
  <si>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</si>
  <si>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</si>
  <si>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</si>
  <si>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</si>
  <si>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</si>
  <si>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</si>
  <si>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</si>
  <si>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</si>
  <si>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</si>
  <si>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</si>
  <si>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</si>
  <si>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</si>
  <si>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</si>
  <si>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</si>
  <si>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</si>
  <si>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</si>
  <si>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</si>
  <si>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</si>
  <si>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</si>
  <si>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</si>
  <si>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</si>
  <si>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</si>
  <si>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</si>
  <si>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</si>
  <si>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</si>
  <si>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</si>
  <si>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</si>
  <si>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</si>
  <si>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</si>
  <si>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</si>
  <si>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</si>
  <si>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</si>
  <si>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</si>
  <si>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</si>
  <si>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</si>
  <si>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</si>
  <si>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</si>
  <si>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</si>
  <si>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</si>
  <si>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</si>
  <si>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</si>
  <si>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</si>
  <si>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</si>
  <si>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</si>
  <si>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</si>
  <si>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</si>
  <si>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</si>
  <si>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</si>
  <si>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</si>
  <si>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</si>
  <si>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</si>
  <si>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</si>
  <si>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</si>
  <si>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</si>
  <si>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</si>
  <si>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</si>
  <si>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</si>
  <si>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</si>
  <si>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</si>
  <si>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</si>
  <si>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</si>
  <si>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</si>
  <si>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</si>
  <si>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</si>
  <si>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</si>
  <si>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</si>
  <si>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</si>
  <si>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</si>
  <si>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</si>
  <si>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</si>
  <si>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</si>
  <si>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</si>
  <si>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</si>
  <si>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</si>
  <si>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</si>
  <si>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</si>
  <si>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</si>
  <si>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</si>
  <si>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</si>
  <si>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</si>
  <si>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</si>
  <si>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</si>
  <si>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</si>
  <si>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</si>
  <si>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</si>
  <si>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</si>
  <si>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</si>
  <si>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</si>
  <si>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</si>
  <si>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</si>
  <si>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</si>
  <si>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</si>
  <si>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</si>
  <si>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</si>
  <si>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</si>
  <si>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</si>
  <si>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</si>
  <si>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</si>
  <si>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</si>
  <si>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</si>
  <si>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</si>
  <si>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</si>
  <si>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</si>
  <si>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</si>
  <si>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</si>
  <si>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</si>
  <si>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</si>
  <si>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</si>
  <si>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</si>
  <si>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</si>
  <si>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</si>
  <si>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</si>
  <si>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</si>
  <si>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</si>
  <si>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</si>
  <si>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</si>
  <si>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</si>
  <si>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</si>
  <si>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</si>
  <si>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</si>
  <si>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</si>
  <si>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</si>
  <si>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</si>
  <si>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</si>
  <si>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</si>
  <si>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</si>
  <si>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</si>
  <si>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</si>
  <si>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</si>
  <si>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</si>
  <si>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</si>
  <si>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</si>
  <si>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</si>
  <si>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</si>
  <si>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</si>
  <si>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</si>
  <si>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</si>
  <si>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</si>
  <si>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</si>
  <si>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</si>
  <si>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</si>
  <si>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</si>
  <si>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</si>
  <si>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</si>
  <si>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</si>
  <si>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</si>
  <si>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</si>
  <si>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</si>
  <si>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</si>
  <si>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</si>
  <si>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</si>
  <si>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</si>
  <si>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</si>
  <si>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</si>
  <si>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</si>
  <si>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</si>
  <si>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</si>
  <si>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</si>
  <si>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</si>
  <si>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</si>
  <si>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</si>
  <si>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</si>
  <si>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</si>
  <si>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</si>
  <si>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</si>
  <si>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</si>
  <si>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</si>
  <si>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</si>
  <si>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</si>
  <si>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</si>
  <si>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</si>
  <si>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</si>
  <si>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</si>
  <si>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</si>
  <si>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</si>
  <si>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</si>
  <si>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</si>
  <si>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</si>
  <si>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</si>
  <si>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</si>
  <si>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</si>
  <si>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</si>
  <si>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</si>
  <si>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</si>
  <si>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</si>
  <si>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</si>
  <si>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</si>
  <si>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</si>
  <si>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</si>
  <si>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</si>
  <si>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</si>
  <si>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</si>
  <si>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</si>
  <si>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</si>
  <si>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</si>
  <si>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</si>
  <si>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</si>
  <si>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</si>
  <si>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</si>
  <si>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</si>
  <si>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</si>
  <si>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</si>
  <si>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</si>
  <si>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</si>
  <si>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</si>
  <si>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</si>
  <si>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</si>
  <si>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</si>
  <si>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</si>
  <si>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</si>
  <si>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</si>
  <si>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</si>
  <si>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</si>
  <si>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</si>
  <si>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</si>
  <si>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</si>
  <si>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</si>
  <si>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</si>
  <si>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</si>
  <si>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</si>
  <si>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</si>
  <si>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</si>
  <si>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</si>
  <si>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</si>
  <si>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</si>
  <si>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</si>
  <si>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</si>
  <si>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</si>
  <si>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</si>
  <si>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</si>
  <si>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</si>
  <si>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</si>
  <si>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</si>
  <si>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</si>
  <si>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</si>
  <si>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</si>
  <si>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</si>
  <si>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</si>
  <si>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</si>
  <si>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</si>
  <si>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</si>
  <si>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</si>
  <si>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</si>
  <si>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</si>
  <si>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</si>
  <si>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</si>
  <si>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</si>
  <si>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</si>
  <si>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</si>
  <si>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</si>
  <si>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</si>
  <si>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</si>
  <si>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</si>
  <si>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</si>
  <si>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</si>
  <si>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</si>
  <si>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</si>
  <si>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</si>
  <si>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</si>
  <si>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</si>
  <si>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</si>
  <si>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</si>
  <si>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</si>
  <si>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</si>
  <si>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</si>
  <si>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</si>
  <si>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</si>
  <si>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</si>
  <si>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</si>
  <si>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</si>
  <si>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</si>
  <si>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</si>
  <si>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</si>
  <si>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</si>
  <si>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</si>
  <si>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</si>
  <si>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</si>
  <si>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</si>
  <si>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</si>
  <si>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</si>
  <si>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</si>
  <si>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</si>
  <si>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</si>
  <si>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</si>
  <si>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</si>
  <si>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</si>
  <si>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</si>
  <si>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</si>
  <si>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</si>
  <si>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</si>
  <si>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</si>
  <si>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</si>
  <si>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</si>
  <si>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</si>
  <si>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</si>
  <si>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</si>
  <si>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</si>
  <si>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</si>
  <si>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</si>
  <si>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</si>
  <si>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</si>
  <si>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</si>
  <si>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</si>
  <si>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</si>
  <si>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</si>
  <si>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</si>
  <si>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</si>
  <si>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</si>
  <si>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</si>
  <si>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</si>
  <si>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</si>
  <si>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</si>
  <si>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</si>
  <si>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</si>
  <si>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</si>
  <si>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</si>
  <si>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</si>
  <si>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</si>
  <si>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</si>
  <si>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</si>
  <si>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</si>
  <si>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</si>
  <si>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</si>
  <si>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</si>
  <si>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</si>
  <si>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</si>
  <si>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</si>
  <si>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</si>
  <si>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</si>
  <si>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</si>
  <si>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</si>
  <si>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</si>
  <si>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</si>
  <si>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</si>
  <si>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</si>
  <si>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</si>
  <si>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</si>
  <si>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</si>
  <si>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</si>
  <si>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</si>
  <si>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</si>
  <si>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</si>
  <si>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</si>
  <si>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</si>
  <si>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</si>
  <si>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</si>
  <si>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</si>
  <si>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</si>
  <si>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</si>
  <si>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</si>
  <si>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</si>
  <si>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</si>
  <si>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</si>
  <si>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</si>
  <si>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</si>
  <si>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</si>
  <si>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</si>
  <si>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</si>
  <si>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</si>
  <si>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</si>
  <si>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</si>
  <si>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</si>
  <si>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</si>
  <si>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</si>
  <si>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</si>
  <si>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</si>
  <si>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</si>
  <si>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</si>
  <si>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</si>
  <si>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</si>
  <si>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</si>
  <si>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</si>
  <si>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</si>
  <si>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</si>
  <si>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</si>
  <si>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</si>
  <si>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</si>
  <si>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</si>
  <si>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</si>
  <si>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</si>
  <si>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</si>
  <si>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</si>
  <si>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</si>
  <si>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</si>
  <si>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</si>
  <si>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</si>
  <si>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</si>
  <si>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</si>
  <si>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</si>
  <si>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</si>
  <si>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</si>
  <si>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</si>
  <si>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</si>
  <si>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</si>
  <si>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</si>
  <si>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</si>
  <si>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</si>
  <si>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</si>
  <si>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</si>
  <si>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</si>
  <si>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</si>
  <si>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</si>
  <si>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</si>
  <si>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</si>
  <si>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</si>
  <si>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</si>
  <si>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</si>
  <si>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</si>
  <si>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</si>
  <si>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</si>
  <si>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</si>
  <si>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</si>
  <si>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</si>
  <si>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</si>
  <si>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</si>
  <si>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</si>
  <si>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</si>
  <si>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</si>
  <si>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</si>
  <si>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</si>
  <si>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</si>
  <si>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</si>
  <si>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</si>
  <si>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</si>
  <si>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</si>
  <si>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</si>
  <si>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</si>
  <si>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</si>
  <si>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</si>
  <si>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</si>
  <si>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</si>
  <si>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</si>
  <si>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</si>
  <si>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</si>
  <si>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</si>
  <si>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</si>
  <si>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</si>
  <si>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</si>
  <si>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</si>
  <si>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</si>
  <si>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</si>
  <si>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</si>
  <si>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</si>
  <si>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</si>
  <si>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</si>
  <si>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</si>
  <si>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</si>
  <si>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</si>
  <si>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</si>
  <si>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</si>
  <si>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</si>
  <si>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</si>
  <si>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</si>
  <si>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</si>
  <si>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</si>
  <si>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</si>
  <si>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</si>
  <si>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</si>
  <si>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</si>
  <si>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</si>
  <si>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</si>
  <si>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</si>
  <si>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</si>
  <si>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</si>
  <si>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</si>
  <si>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</si>
  <si>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</si>
  <si>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</si>
  <si>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</si>
  <si>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</si>
  <si>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</si>
  <si>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</si>
  <si>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</si>
  <si>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</si>
  <si>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</si>
  <si>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</si>
  <si>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</si>
  <si>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</si>
  <si>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</si>
  <si>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</si>
  <si>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</si>
  <si>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</si>
  <si>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</si>
  <si>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</si>
  <si>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</si>
  <si>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</si>
  <si>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</si>
  <si>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</si>
  <si>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</si>
  <si>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</si>
  <si>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</si>
  <si>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</si>
  <si>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</si>
  <si>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</si>
  <si>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</si>
  <si>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</si>
  <si>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</si>
  <si>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</si>
  <si>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</si>
  <si>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</si>
  <si>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</si>
  <si>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</si>
  <si>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</si>
  <si>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</si>
  <si>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</si>
  <si>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</si>
  <si>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</si>
  <si>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</si>
  <si>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</si>
  <si>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</si>
  <si>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</si>
  <si>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</si>
  <si>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</si>
  <si>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</si>
  <si>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</si>
  <si>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</si>
  <si>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</si>
  <si>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</si>
  <si>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</si>
  <si>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</si>
  <si>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</si>
  <si>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</si>
  <si>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</si>
  <si>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</si>
  <si>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</si>
  <si>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</si>
  <si>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</si>
  <si>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</si>
  <si>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</si>
  <si>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</si>
  <si>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</si>
  <si>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</si>
  <si>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</si>
  <si>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</si>
  <si>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</si>
  <si>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</si>
  <si>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</si>
  <si>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</si>
  <si>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</si>
  <si>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</si>
  <si>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</si>
  <si>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</si>
  <si>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</si>
  <si>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</si>
  <si>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</si>
  <si>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</si>
  <si>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</si>
  <si>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</si>
  <si>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</si>
  <si>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</si>
  <si>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</si>
  <si>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</si>
  <si>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</si>
  <si>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</si>
  <si>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</si>
  <si>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</si>
  <si>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</si>
  <si>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</si>
  <si>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</si>
  <si>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</si>
  <si>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</si>
  <si>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</si>
  <si>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</si>
  <si>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</si>
  <si>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</si>
  <si>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</si>
  <si>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</si>
  <si>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</si>
  <si>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</si>
  <si>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</si>
  <si>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</si>
  <si>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</si>
  <si>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</si>
  <si>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</si>
  <si>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</si>
  <si>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</si>
  <si>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</si>
  <si>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</si>
  <si>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</si>
  <si>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</si>
  <si>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</si>
  <si>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</si>
  <si>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</si>
  <si>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</si>
  <si>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</si>
  <si>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</si>
  <si>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</si>
  <si>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</si>
  <si>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</si>
  <si>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</si>
  <si>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</si>
  <si>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</si>
  <si>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</si>
  <si>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</si>
  <si>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</si>
  <si>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</si>
  <si>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</si>
  <si>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</si>
  <si>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</si>
  <si>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</si>
  <si>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</si>
  <si>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</si>
  <si>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</si>
  <si>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</si>
  <si>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</si>
  <si>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</si>
  <si>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</si>
  <si>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</si>
  <si>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</si>
  <si>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</si>
  <si>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</si>
  <si>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</si>
  <si>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</si>
  <si>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</si>
  <si>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</si>
  <si>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</si>
  <si>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</si>
  <si>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</si>
  <si>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</si>
  <si>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</si>
  <si>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</si>
  <si>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</si>
  <si>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</si>
  <si>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</si>
  <si>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</si>
  <si>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</si>
  <si>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</si>
  <si>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</si>
  <si>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</si>
  <si>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</si>
  <si>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</si>
  <si>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</si>
  <si>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</si>
  <si>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</si>
  <si>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</si>
  <si>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</si>
  <si>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</si>
  <si>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</si>
  <si>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</si>
  <si>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</si>
  <si>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</si>
  <si>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</si>
  <si>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</si>
  <si>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</si>
  <si>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</si>
  <si>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</si>
  <si>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</si>
  <si>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</si>
  <si>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</si>
  <si>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</si>
  <si>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</si>
  <si>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</si>
  <si>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</si>
  <si>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</si>
  <si>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</si>
  <si>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</si>
  <si>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</si>
  <si>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</si>
  <si>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</si>
  <si>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</si>
  <si>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</si>
  <si>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</si>
  <si>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</si>
  <si>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</si>
  <si>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</si>
  <si>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</si>
  <si>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</si>
  <si>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</si>
  <si>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</si>
  <si>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</si>
  <si>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</si>
  <si>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</si>
  <si>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</si>
  <si>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</si>
  <si>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</si>
  <si>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</si>
  <si>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</si>
  <si>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</si>
  <si>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</si>
  <si>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</si>
  <si>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</si>
  <si>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</si>
  <si>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</si>
  <si>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</si>
  <si>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</si>
  <si>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</si>
  <si>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</si>
  <si>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</si>
  <si>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</si>
  <si>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</si>
  <si>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</si>
  <si>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</si>
  <si>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</si>
  <si>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</si>
  <si>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</si>
  <si>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</si>
  <si>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</si>
  <si>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</si>
  <si>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</si>
  <si>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</si>
  <si>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</si>
  <si>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</si>
  <si>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</si>
  <si>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</si>
  <si>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</si>
  <si>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</si>
  <si>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</si>
  <si>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</si>
  <si>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</si>
  <si>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</si>
  <si>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</si>
  <si>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</si>
  <si>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</si>
  <si>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</si>
  <si>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</si>
  <si>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</si>
  <si>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</si>
  <si>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</si>
  <si>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</si>
  <si>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</si>
  <si>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</si>
  <si>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</si>
  <si>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</si>
  <si>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</si>
  <si>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</si>
  <si>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</si>
  <si>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</si>
  <si>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</si>
  <si>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</si>
  <si>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</si>
  <si>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</si>
  <si>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</si>
  <si>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</si>
  <si>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</si>
  <si>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</si>
  <si>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</si>
  <si>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</si>
  <si>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</si>
  <si>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</si>
  <si>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</si>
  <si>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</si>
  <si>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</si>
  <si>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</si>
  <si>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</si>
  <si>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</si>
  <si>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</si>
  <si>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</si>
  <si>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</si>
  <si>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</si>
  <si>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</si>
  <si>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</si>
  <si>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</si>
  <si>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</si>
  <si>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</si>
  <si>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</si>
  <si>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</si>
  <si>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</si>
  <si>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</si>
  <si>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</si>
  <si>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</si>
  <si>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</si>
  <si>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</si>
  <si>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</si>
  <si>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</si>
  <si>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</si>
  <si>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</si>
  <si>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</si>
  <si>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</si>
  <si>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</si>
  <si>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</si>
  <si>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</si>
  <si>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</si>
  <si>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</si>
  <si>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</si>
  <si>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</si>
  <si>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</si>
  <si>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</si>
  <si>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</si>
  <si>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</si>
  <si>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</si>
  <si>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</si>
  <si>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</si>
  <si>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</si>
  <si>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</si>
  <si>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</si>
  <si>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</si>
  <si>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</si>
  <si>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</si>
  <si>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</si>
  <si>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</si>
  <si>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</si>
  <si>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</si>
  <si>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</si>
  <si>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</si>
  <si>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</si>
  <si>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</si>
  <si>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</si>
  <si>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</si>
  <si>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</si>
  <si>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</si>
  <si>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</si>
  <si>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</si>
  <si>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</si>
  <si>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</si>
  <si>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</si>
  <si>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</si>
  <si>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</si>
  <si>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</si>
  <si>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</si>
  <si>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</si>
  <si>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</si>
  <si>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</si>
  <si>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</si>
  <si>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</si>
  <si>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</si>
  <si>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</si>
  <si>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</si>
  <si>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</si>
  <si>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</si>
  <si>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</si>
  <si>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</si>
  <si>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</si>
  <si>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</si>
  <si>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</si>
  <si>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</si>
  <si>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</si>
  <si>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</si>
  <si>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</si>
  <si>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</si>
  <si>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</si>
  <si>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</si>
  <si>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</si>
  <si>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</si>
  <si>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</si>
  <si>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</si>
  <si>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</si>
  <si>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</si>
  <si>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</si>
  <si>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</si>
  <si>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</si>
  <si>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</si>
  <si>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</si>
  <si>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</si>
  <si>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</si>
  <si>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</si>
  <si>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</si>
  <si>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</si>
  <si>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</si>
  <si>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</si>
  <si>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</si>
  <si>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</si>
  <si>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</si>
  <si>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</si>
  <si>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</si>
  <si>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</si>
  <si>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</si>
  <si>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</si>
  <si>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</si>
  <si>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</si>
  <si>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</si>
  <si>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</si>
  <si>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</si>
  <si>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</si>
  <si>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</si>
  <si>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</si>
  <si>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</si>
  <si>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</si>
  <si>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</si>
  <si>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</si>
  <si>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</si>
  <si>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</si>
  <si>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</si>
  <si>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</si>
  <si>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</si>
  <si>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</si>
  <si>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</si>
  <si>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</si>
  <si>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</si>
  <si>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</si>
  <si>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</si>
  <si>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</si>
  <si>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</si>
  <si>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</si>
  <si>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</si>
  <si>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</si>
  <si>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</si>
  <si>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</si>
  <si>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</si>
  <si>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</si>
  <si>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</si>
  <si>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</si>
  <si>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</si>
  <si>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</si>
  <si>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</si>
  <si>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</si>
  <si>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</si>
  <si>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</si>
  <si>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</si>
  <si>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</si>
  <si>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</si>
  <si>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</si>
  <si>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</si>
  <si>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</si>
  <si>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</si>
  <si>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</si>
  <si>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</si>
  <si>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</si>
  <si>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</si>
  <si>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</si>
  <si>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</si>
  <si>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</si>
  <si>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</si>
  <si>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</si>
  <si>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</si>
  <si>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</si>
  <si>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</si>
  <si>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</si>
  <si>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</si>
  <si>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</si>
  <si>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</si>
  <si>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</si>
  <si>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</si>
  <si>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</si>
  <si>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</si>
  <si>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</si>
  <si>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</si>
  <si>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</si>
  <si>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</si>
  <si>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</si>
  <si>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</si>
  <si>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</si>
  <si>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</si>
  <si>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</si>
  <si>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</si>
  <si>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</si>
  <si>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</si>
  <si>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</si>
  <si>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</si>
  <si>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</si>
  <si>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</si>
  <si>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</si>
  <si>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</si>
  <si>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</si>
  <si>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</si>
  <si>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</si>
  <si>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</si>
  <si>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</si>
  <si>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</si>
  <si>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</si>
  <si>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</si>
  <si>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</si>
  <si>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</si>
  <si>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</si>
  <si>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</si>
  <si>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</si>
  <si>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</si>
  <si>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</si>
  <si>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</si>
  <si>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</si>
  <si>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</si>
  <si>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</si>
  <si>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</si>
  <si>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</si>
  <si>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</si>
  <si>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</si>
  <si>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</si>
  <si>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</si>
  <si>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</si>
  <si>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</si>
  <si>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</si>
  <si>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</si>
  <si>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</si>
  <si>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</si>
  <si>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</si>
  <si>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</si>
  <si>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</si>
  <si>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</si>
  <si>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</si>
  <si>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</si>
  <si>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</si>
  <si>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</si>
  <si>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</si>
  <si>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</si>
  <si>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</si>
  <si>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</si>
  <si>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</si>
  <si>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</si>
  <si>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</si>
  <si>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</si>
  <si>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</si>
  <si>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</si>
  <si>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</si>
  <si>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</si>
  <si>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</si>
  <si>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</si>
  <si>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</si>
  <si>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</si>
  <si>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</si>
  <si>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</si>
  <si>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</si>
  <si>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</si>
  <si>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</si>
  <si>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</si>
  <si>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</si>
  <si>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</si>
  <si>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</si>
  <si>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</si>
  <si>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</si>
  <si>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</si>
  <si>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</si>
  <si>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</si>
  <si>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</si>
  <si>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</si>
  <si>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</si>
  <si>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</si>
  <si>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</si>
  <si>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</si>
  <si>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</si>
  <si>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</si>
  <si>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</si>
  <si>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</si>
  <si>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</si>
  <si>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</si>
  <si>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</si>
  <si>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</si>
  <si>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</si>
  <si>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</si>
  <si>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</si>
  <si>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</si>
  <si>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</si>
  <si>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</si>
  <si>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</si>
  <si>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</si>
  <si>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</si>
  <si>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</si>
  <si>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</si>
  <si>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</si>
  <si>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</si>
  <si>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</si>
  <si>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</si>
  <si>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</si>
  <si>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</si>
  <si>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</si>
  <si>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</si>
  <si>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</si>
  <si>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</si>
  <si>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</si>
  <si>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</si>
  <si>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</si>
  <si>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</si>
  <si>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</si>
  <si>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</si>
  <si>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</si>
  <si>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</si>
  <si>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</si>
  <si>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</si>
  <si>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</si>
  <si>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</si>
  <si>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</si>
  <si>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</si>
  <si>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</si>
  <si>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</si>
  <si>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</si>
  <si>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</si>
  <si>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</si>
  <si>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</si>
  <si>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</si>
  <si>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</si>
  <si>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</si>
  <si>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</si>
  <si>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</si>
  <si>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</si>
  <si>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</si>
  <si>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</si>
  <si>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</si>
  <si>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</si>
  <si>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</si>
  <si>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</si>
  <si>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</si>
  <si>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</si>
  <si>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</si>
  <si>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</si>
  <si>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</si>
  <si>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</si>
  <si>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</si>
  <si>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</si>
  <si>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</si>
  <si>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</si>
  <si>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</si>
  <si>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</si>
  <si>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</si>
  <si>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</si>
  <si>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</si>
  <si>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</si>
  <si>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</si>
  <si>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</si>
  <si>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</si>
  <si>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</si>
  <si>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</si>
  <si>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</si>
  <si>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</si>
  <si>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</si>
  <si>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</si>
  <si>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</si>
  <si>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</si>
  <si>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</si>
  <si>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</si>
  <si>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</si>
  <si>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</si>
  <si>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</si>
  <si>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</si>
  <si>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</si>
  <si>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</si>
  <si>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</si>
  <si>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</si>
  <si>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</si>
  <si>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</si>
  <si>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</si>
  <si>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</si>
  <si>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</si>
  <si>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</si>
  <si>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</si>
  <si>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</si>
  <si>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</si>
  <si>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</si>
  <si>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</si>
  <si>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</si>
  <si>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</si>
  <si>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</si>
  <si>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</si>
  <si>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</si>
  <si>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</si>
  <si>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</si>
  <si>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</si>
  <si>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</si>
  <si>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</si>
  <si>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</si>
  <si>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</si>
  <si>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</si>
  <si>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</si>
  <si>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</si>
  <si>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</si>
  <si>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</si>
  <si>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</si>
  <si>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</si>
  <si>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</si>
  <si>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</si>
  <si>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</si>
  <si>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</si>
  <si>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</si>
  <si>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</si>
  <si>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</si>
  <si>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</si>
  <si>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</si>
  <si>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</si>
  <si>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</si>
  <si>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</si>
  <si>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</si>
  <si>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</si>
  <si>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</si>
  <si>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</si>
  <si>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</si>
  <si>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</si>
  <si>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</si>
  <si>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</si>
  <si>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</si>
  <si>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</si>
  <si>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</si>
  <si>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</si>
  <si>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</si>
  <si>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</si>
  <si>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</si>
  <si>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</si>
  <si>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</si>
  <si>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</si>
  <si>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</si>
  <si>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</si>
  <si>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</si>
  <si>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</si>
  <si>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</si>
  <si>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</si>
  <si>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</si>
  <si>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</si>
  <si>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</si>
  <si>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</si>
  <si>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</si>
  <si>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</si>
  <si>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</si>
  <si>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</si>
  <si>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</si>
  <si>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</si>
  <si>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</si>
  <si>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</si>
  <si>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</si>
  <si>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</si>
  <si>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</si>
  <si>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</si>
  <si>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</si>
  <si>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</si>
  <si>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</si>
  <si>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</si>
  <si>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</si>
  <si>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</si>
  <si>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</si>
  <si>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</si>
  <si>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</si>
  <si>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</si>
  <si>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</si>
  <si>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</si>
  <si>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</si>
  <si>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</si>
  <si>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</si>
  <si>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</si>
  <si>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</si>
  <si>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</si>
  <si>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</si>
  <si>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</si>
  <si>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</si>
  <si>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</si>
  <si>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</si>
  <si>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</si>
  <si>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</si>
  <si>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</si>
  <si>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</si>
  <si>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</si>
  <si>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</si>
  <si>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</si>
  <si>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</si>
  <si>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</si>
  <si>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</si>
  <si>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</si>
  <si>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</si>
  <si>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</si>
  <si>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</si>
  <si>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</si>
  <si>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</si>
  <si>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</si>
  <si>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</si>
  <si>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</si>
  <si>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</si>
  <si>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</si>
  <si>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</si>
  <si>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</si>
  <si>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</si>
  <si>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</si>
  <si>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</si>
  <si>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</si>
  <si>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</si>
  <si>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</si>
  <si>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</si>
  <si>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</si>
  <si>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</si>
  <si>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</si>
  <si>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</si>
  <si>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</si>
  <si>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</si>
  <si>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</si>
  <si>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</si>
  <si>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</si>
  <si>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</si>
  <si>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</si>
  <si>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</si>
  <si>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</si>
  <si>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</si>
  <si>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</si>
  <si>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</si>
  <si>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</si>
  <si>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</si>
  <si>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</si>
  <si>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</si>
  <si>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</si>
  <si>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</si>
  <si>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</si>
  <si>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</si>
  <si>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</si>
  <si>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</si>
  <si>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</si>
  <si>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</si>
  <si>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</si>
  <si>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</si>
  <si>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</si>
  <si>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</si>
  <si>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</si>
  <si>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</si>
  <si>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</si>
  <si>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</si>
  <si>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</si>
  <si>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</si>
  <si>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</si>
  <si>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</si>
  <si>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</si>
  <si>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</si>
  <si>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</si>
  <si>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</si>
  <si>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</si>
  <si>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</si>
  <si>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</si>
  <si>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</si>
  <si>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</si>
  <si>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</si>
  <si>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</si>
  <si>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</si>
  <si>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</si>
  <si>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</si>
  <si>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</si>
  <si>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</si>
  <si>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</si>
  <si>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</si>
  <si>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</si>
  <si>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</si>
  <si>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</si>
  <si>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</si>
  <si>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</si>
  <si>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</si>
  <si>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</si>
  <si>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</si>
  <si>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</si>
  <si>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</si>
  <si>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</si>
  <si>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</si>
  <si>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</si>
  <si>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</si>
  <si>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</si>
  <si>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</si>
  <si>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</si>
  <si>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</si>
  <si>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</si>
  <si>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</si>
  <si>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</si>
  <si>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</si>
  <si>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</si>
  <si>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</si>
  <si>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</si>
  <si>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</si>
  <si>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</si>
  <si>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</si>
  <si>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</si>
  <si>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</si>
  <si>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</si>
  <si>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</si>
  <si>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</si>
  <si>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</si>
  <si>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</si>
  <si>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</si>
  <si>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</si>
  <si>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</si>
  <si>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</si>
  <si>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</si>
  <si>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</si>
  <si>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</si>
  <si>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</si>
  <si>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</si>
  <si>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</si>
  <si>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</si>
  <si>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</si>
  <si>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</si>
  <si>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</si>
  <si>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</si>
  <si>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</si>
  <si>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</si>
  <si>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</si>
  <si>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</si>
  <si>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</si>
  <si>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</si>
  <si>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</si>
  <si>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</si>
  <si>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</si>
  <si>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</si>
  <si>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</si>
  <si>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</si>
  <si>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</si>
  <si>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</si>
  <si>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</si>
  <si>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</si>
  <si>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</si>
  <si>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</si>
  <si>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</si>
  <si>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</si>
  <si>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</si>
  <si>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</si>
  <si>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</si>
  <si>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</si>
  <si>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</si>
  <si>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</si>
  <si>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</si>
  <si>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</si>
  <si>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</si>
  <si>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</si>
  <si>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</si>
  <si>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</si>
  <si>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</si>
  <si>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</si>
  <si>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</si>
  <si>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</si>
  <si>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</si>
  <si>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</si>
  <si>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</si>
  <si>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</si>
  <si>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</si>
  <si>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</si>
  <si>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</si>
  <si>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</si>
  <si>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</si>
  <si>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</si>
  <si>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</si>
  <si>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</si>
  <si>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</si>
  <si>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</si>
  <si>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</si>
  <si>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</si>
  <si>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</si>
  <si>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</si>
  <si>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</si>
  <si>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</si>
  <si>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</si>
  <si>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</si>
  <si>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</si>
  <si>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</si>
  <si>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</si>
  <si>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</si>
  <si>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</si>
  <si>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</si>
  <si>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</si>
  <si>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</si>
  <si>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</si>
  <si>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</si>
  <si>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</si>
  <si>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</si>
  <si>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</si>
  <si>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</si>
  <si>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</si>
  <si>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</si>
  <si>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</si>
  <si>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</si>
  <si>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</si>
  <si>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</si>
  <si>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</si>
  <si>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</si>
  <si>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</si>
  <si>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</si>
  <si>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</si>
  <si>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</si>
  <si>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</si>
  <si>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</si>
  <si>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</si>
  <si>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</si>
  <si>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</si>
  <si>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</si>
  <si>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</si>
  <si>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</si>
  <si>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</si>
  <si>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</si>
  <si>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</si>
  <si>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</si>
  <si>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</si>
  <si>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</si>
  <si>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</si>
  <si>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</si>
  <si>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</si>
  <si>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</si>
  <si>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</si>
  <si>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</si>
  <si>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</si>
  <si>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</si>
  <si>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</si>
  <si>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</si>
  <si>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</si>
  <si>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</si>
  <si>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</si>
  <si>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</si>
  <si>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</si>
  <si>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</si>
  <si>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</si>
  <si>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</si>
  <si>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</si>
  <si>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</si>
  <si>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</si>
  <si>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</si>
  <si>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</si>
  <si>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</si>
  <si>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</si>
  <si>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</si>
  <si>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</si>
  <si>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</si>
  <si>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</si>
  <si>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</si>
  <si>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</si>
  <si>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</si>
  <si>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</si>
  <si>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</si>
  <si>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</si>
  <si>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</si>
  <si>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</si>
  <si>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</si>
  <si>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</si>
  <si>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</si>
  <si>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</si>
  <si>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</si>
  <si>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</si>
  <si>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</si>
  <si>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</si>
  <si>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</si>
  <si>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</si>
  <si>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</si>
  <si>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</si>
  <si>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</si>
  <si>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</si>
  <si>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</si>
  <si>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</si>
  <si>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</si>
  <si>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</si>
  <si>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</si>
  <si>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</si>
  <si>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</si>
  <si>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</si>
  <si>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</si>
  <si>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</si>
  <si>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</si>
  <si>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</si>
  <si>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</si>
  <si>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</si>
  <si>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</si>
  <si>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</si>
  <si>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</si>
  <si>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</si>
  <si>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</si>
  <si>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</si>
  <si>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</si>
  <si>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</si>
  <si>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</si>
  <si>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</si>
  <si>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</si>
  <si>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</si>
  <si>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</si>
  <si>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</si>
  <si>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</si>
  <si>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</si>
  <si>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</si>
  <si>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</si>
  <si>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</si>
  <si>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</si>
  <si>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</si>
  <si>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</si>
  <si>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</si>
  <si>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</si>
  <si>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</si>
  <si>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</si>
  <si>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</si>
  <si>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</si>
  <si>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</si>
  <si>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</si>
  <si>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</si>
  <si>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</si>
  <si>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</si>
  <si>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</si>
  <si>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</si>
  <si>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</si>
  <si>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</si>
  <si>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</si>
  <si>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</si>
  <si>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</si>
  <si>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</si>
  <si>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</si>
  <si>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</si>
  <si>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</si>
  <si>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</si>
  <si>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</si>
  <si>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</si>
  <si>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</si>
  <si>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</si>
  <si>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</si>
  <si>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</si>
  <si>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</si>
  <si>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</si>
  <si>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</si>
  <si>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</si>
  <si>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</si>
  <si>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</si>
  <si>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</si>
  <si>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</si>
  <si>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</si>
  <si>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</si>
  <si>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</si>
  <si>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</si>
  <si>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</si>
  <si>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</si>
  <si>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</si>
  <si>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</si>
  <si>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</si>
  <si>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</si>
  <si>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</si>
  <si>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</si>
  <si>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</si>
  <si>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</si>
  <si>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</si>
  <si>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</si>
  <si>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</si>
  <si>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</si>
  <si>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</si>
  <si>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</si>
  <si>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</si>
  <si>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</si>
  <si>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</si>
  <si>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</si>
  <si>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</si>
  <si>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</si>
  <si>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</si>
  <si>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</si>
  <si>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</si>
  <si>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</si>
  <si>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</si>
  <si>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</si>
  <si>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</si>
  <si>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</si>
  <si>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</si>
  <si>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</si>
  <si>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</si>
  <si>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</si>
  <si>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</si>
  <si>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</si>
  <si>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</si>
  <si>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</si>
  <si>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</si>
  <si>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</si>
  <si>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</si>
  <si>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</si>
  <si>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</si>
  <si>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</si>
  <si>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</si>
  <si>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</si>
  <si>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</si>
  <si>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</si>
  <si>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</si>
  <si>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</si>
  <si>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</si>
  <si>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</si>
  <si>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</si>
  <si>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</si>
  <si>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</si>
  <si>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</si>
  <si>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</si>
  <si>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</si>
  <si>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</si>
  <si>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</si>
  <si>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</si>
  <si>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</si>
  <si>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</si>
  <si>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</si>
  <si>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</si>
  <si>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</si>
  <si>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</si>
  <si>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</si>
  <si>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</si>
  <si>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</si>
  <si>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</si>
  <si>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</si>
  <si>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</si>
  <si>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</si>
  <si>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</si>
  <si>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</si>
  <si>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</si>
  <si>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</si>
  <si>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</si>
  <si>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</si>
  <si>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</si>
  <si>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</si>
  <si>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</si>
  <si>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</si>
  <si>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</si>
  <si>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</si>
  <si>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</si>
  <si>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</si>
  <si>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</si>
  <si>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</si>
  <si>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</si>
  <si>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</si>
  <si>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</si>
  <si>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</si>
  <si>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</si>
  <si>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</si>
  <si>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</si>
  <si>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</si>
  <si>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</si>
  <si>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</si>
  <si>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</si>
  <si>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</si>
  <si>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</si>
  <si>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</si>
  <si>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</si>
  <si>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</si>
  <si>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</si>
  <si>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</si>
  <si>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</si>
  <si>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</si>
  <si>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</si>
  <si>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</si>
  <si>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</si>
  <si>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</si>
  <si>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</si>
  <si>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</si>
  <si>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</si>
  <si>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</si>
  <si>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</si>
  <si>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</si>
  <si>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</si>
  <si>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</si>
  <si>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</si>
  <si>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</si>
  <si>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</si>
  <si>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</si>
  <si>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</si>
  <si>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</si>
  <si>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</si>
  <si>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</si>
  <si>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</si>
  <si>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</si>
  <si>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</si>
  <si>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</si>
  <si>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</si>
  <si>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</si>
  <si>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</si>
  <si>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</si>
  <si>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</si>
  <si>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</si>
  <si>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</si>
  <si>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</si>
  <si>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</si>
  <si>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</si>
  <si>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</si>
  <si>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</si>
  <si>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</si>
  <si>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</si>
  <si>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</si>
  <si>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</si>
  <si>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</si>
  <si>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</si>
  <si>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</si>
  <si>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</si>
  <si>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</si>
  <si>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</si>
  <si>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</si>
  <si>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</si>
  <si>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</si>
  <si>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</si>
  <si>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</si>
  <si>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</si>
  <si>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</si>
  <si>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</si>
  <si>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</si>
  <si>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</si>
  <si>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</si>
  <si>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</si>
  <si>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</si>
  <si>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</si>
  <si>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</si>
  <si>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</si>
  <si>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</si>
  <si>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</si>
  <si>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</si>
  <si>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</si>
  <si>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</si>
  <si>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</si>
  <si>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</si>
  <si>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</si>
  <si>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</si>
  <si>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</si>
  <si>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</si>
  <si>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</si>
  <si>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</si>
  <si>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</si>
  <si>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</si>
  <si>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</si>
  <si>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</si>
  <si>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</si>
  <si>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</si>
  <si>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</si>
  <si>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</si>
  <si>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</si>
  <si>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</si>
  <si>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</si>
  <si>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</si>
  <si>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</si>
  <si>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</si>
  <si>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</si>
  <si>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</si>
  <si>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</si>
  <si>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</si>
  <si>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</si>
  <si>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</si>
  <si>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</si>
  <si>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</si>
  <si>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</si>
  <si>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</si>
  <si>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</si>
  <si>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</si>
  <si>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</si>
  <si>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</si>
  <si>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</si>
  <si>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</si>
  <si>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</si>
  <si>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</si>
  <si>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</si>
  <si>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</si>
  <si>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</si>
  <si>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</si>
  <si>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</si>
  <si>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</si>
  <si>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</si>
  <si>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</si>
  <si>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</si>
  <si>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</si>
  <si>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</si>
  <si>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</si>
  <si>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</si>
  <si>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</si>
  <si>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</si>
  <si>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</si>
  <si>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</si>
  <si>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</si>
  <si>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</si>
  <si>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</si>
  <si>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</si>
  <si>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</si>
  <si>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</si>
  <si>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</si>
  <si>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</si>
  <si>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</si>
  <si>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</si>
  <si>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</si>
  <si>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</si>
  <si>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</si>
  <si>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</si>
  <si>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</si>
  <si>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</si>
  <si>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</si>
  <si>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</si>
  <si>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</si>
  <si>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</si>
  <si>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</si>
  <si>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</si>
  <si>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</si>
  <si>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</si>
  <si>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</si>
  <si>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</si>
  <si>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</si>
  <si>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</si>
  <si>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</si>
  <si>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</si>
  <si>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</si>
  <si>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</si>
  <si>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</si>
  <si>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</si>
  <si>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</si>
  <si>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</si>
  <si>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</si>
  <si>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</si>
  <si>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</si>
  <si>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</si>
  <si>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</si>
  <si>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</si>
  <si>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</si>
  <si>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</si>
  <si>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</si>
  <si>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</si>
  <si>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</si>
  <si>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</si>
  <si>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</si>
  <si>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</si>
  <si>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</si>
  <si>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</si>
  <si>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</si>
  <si>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</si>
  <si>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</si>
  <si>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</si>
  <si>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</si>
  <si>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</si>
  <si>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</si>
  <si>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</si>
  <si>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</si>
  <si>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</si>
  <si>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</si>
  <si>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</si>
  <si>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</si>
  <si>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</si>
  <si>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</si>
  <si>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</si>
  <si>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</si>
  <si>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</si>
  <si>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</si>
  <si>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</si>
  <si>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</si>
  <si>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</si>
  <si>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</si>
  <si>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</si>
  <si>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</si>
  <si>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</si>
  <si>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</si>
  <si>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</si>
  <si>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</si>
  <si>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</si>
  <si>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</si>
  <si>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</si>
  <si>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</si>
  <si>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</si>
  <si>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</si>
  <si>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</si>
  <si>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</si>
  <si>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</si>
  <si>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</si>
  <si>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</si>
  <si>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</si>
  <si>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</si>
  <si>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</si>
  <si>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</si>
  <si>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</si>
  <si>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</si>
  <si>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</si>
  <si>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</si>
  <si>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</si>
  <si>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</si>
  <si>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</si>
  <si>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</si>
  <si>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</si>
  <si>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</si>
  <si>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</si>
  <si>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</si>
  <si>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</si>
  <si>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</si>
  <si>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</si>
  <si>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</si>
  <si>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</si>
  <si>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</si>
  <si>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</si>
  <si>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</si>
  <si>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</si>
  <si>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</si>
  <si>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</si>
  <si>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</si>
  <si>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</si>
  <si>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</si>
  <si>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</si>
  <si>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</si>
  <si>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</si>
  <si>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</si>
  <si>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</si>
  <si>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</si>
  <si>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</si>
  <si>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</si>
  <si>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</si>
  <si>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</si>
  <si>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</si>
  <si>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</si>
  <si>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</si>
  <si>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</si>
  <si>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</si>
  <si>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</si>
  <si>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</si>
  <si>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</si>
  <si>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</si>
  <si>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</si>
  <si>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</si>
  <si>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</si>
  <si>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</si>
  <si>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</si>
  <si>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</si>
  <si>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</si>
  <si>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</si>
  <si>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</si>
  <si>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</si>
  <si>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</si>
  <si>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</si>
  <si>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</si>
  <si>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</si>
  <si>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</si>
  <si>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</si>
  <si>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</si>
  <si>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</si>
  <si>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</si>
  <si>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</si>
  <si>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</si>
  <si>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</si>
  <si>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</si>
  <si>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</si>
  <si>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</si>
  <si>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</si>
  <si>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</si>
  <si>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</si>
  <si>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</si>
  <si>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</si>
  <si>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</si>
  <si>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</si>
  <si>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</si>
  <si>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</si>
  <si>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</si>
  <si>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</si>
  <si>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</si>
  <si>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</si>
  <si>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</si>
  <si>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</si>
  <si>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</si>
  <si>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</si>
  <si>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</si>
  <si>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</si>
  <si>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</si>
  <si>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</si>
  <si>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</si>
  <si>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</si>
  <si>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</si>
  <si>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</si>
  <si>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</si>
  <si>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</si>
  <si>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</si>
  <si>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</si>
  <si>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</si>
  <si>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</si>
  <si>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</si>
  <si>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</si>
  <si>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</si>
  <si>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</si>
  <si>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</si>
  <si>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</si>
  <si>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</si>
  <si>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</si>
  <si>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</si>
  <si>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</si>
  <si>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</si>
  <si>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</si>
  <si>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</si>
  <si>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</si>
  <si>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</si>
  <si>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</si>
  <si>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</si>
  <si>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</si>
  <si>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</si>
  <si>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</si>
  <si>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</si>
  <si>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</si>
  <si>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</si>
  <si>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</si>
  <si>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</si>
  <si>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</si>
  <si>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</si>
  <si>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</si>
  <si>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</si>
  <si>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</si>
  <si>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</si>
  <si>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</si>
  <si>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</si>
  <si>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</si>
  <si>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</si>
  <si>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</si>
  <si>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</si>
  <si>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</si>
  <si>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</si>
  <si>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</si>
  <si>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</si>
  <si>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</si>
  <si>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</si>
  <si>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</si>
  <si>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</si>
  <si>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</si>
  <si>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</si>
  <si>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</si>
  <si>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</si>
  <si>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</si>
  <si>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</si>
  <si>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</si>
  <si>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</si>
  <si>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</si>
  <si>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</si>
  <si>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</si>
  <si>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</si>
  <si>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</si>
  <si>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</si>
  <si>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</si>
  <si>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</si>
  <si>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</si>
  <si>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</si>
  <si>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</si>
  <si>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</si>
  <si>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</si>
  <si>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</si>
  <si>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</si>
  <si>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</si>
  <si>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</si>
  <si>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</si>
  <si>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</si>
  <si>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</si>
  <si>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</si>
  <si>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</si>
  <si>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</si>
  <si>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</si>
  <si>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</si>
  <si>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</si>
  <si>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</si>
  <si>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</si>
  <si>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</si>
  <si>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</si>
  <si>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</si>
  <si>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</si>
  <si>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</si>
  <si>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</si>
  <si>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</si>
  <si>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</si>
  <si>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</si>
  <si>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</si>
  <si>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</si>
  <si>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</si>
  <si>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</si>
  <si>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</si>
  <si>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</si>
  <si>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</si>
  <si>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</si>
  <si>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</si>
  <si>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</si>
  <si>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</si>
  <si>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</si>
  <si>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</si>
  <si>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</si>
  <si>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</si>
  <si>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</si>
  <si>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</si>
  <si>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</si>
  <si>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</si>
  <si>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</si>
  <si>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</si>
  <si>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</si>
  <si>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</si>
  <si>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</si>
  <si>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</si>
  <si>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</si>
  <si>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</si>
  <si>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</si>
  <si>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</si>
  <si>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</si>
  <si>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</si>
  <si>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</si>
  <si>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</si>
  <si>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</si>
  <si>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</si>
  <si>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</si>
  <si>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</si>
  <si>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</si>
  <si>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</si>
  <si>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</si>
  <si>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</si>
  <si>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</si>
  <si>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</si>
  <si>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</si>
  <si>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</si>
  <si>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</si>
  <si>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</si>
  <si>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</si>
  <si>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</si>
  <si>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</si>
  <si>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</si>
  <si>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</si>
  <si>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</si>
  <si>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</si>
  <si>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</si>
  <si>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</si>
  <si>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</si>
  <si>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</si>
  <si>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</si>
  <si>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</si>
  <si>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</si>
  <si>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</si>
  <si>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</si>
  <si>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</si>
  <si>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</si>
  <si>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</si>
  <si>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</si>
  <si>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</si>
  <si>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</si>
  <si>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</si>
  <si>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</si>
  <si>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</si>
  <si>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</si>
  <si>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</si>
  <si>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</si>
  <si>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</si>
  <si>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</si>
  <si>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</si>
  <si>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</si>
  <si>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</si>
  <si>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</si>
  <si>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</si>
  <si>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</si>
  <si>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</si>
  <si>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</si>
  <si>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</si>
  <si>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</si>
  <si>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</si>
  <si>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</si>
  <si>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</si>
  <si>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</si>
  <si>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</si>
  <si>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</si>
  <si>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</si>
  <si>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</si>
  <si>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</si>
  <si>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</si>
  <si>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</si>
  <si>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</si>
  <si>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</si>
  <si>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</si>
  <si>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</si>
  <si>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</si>
  <si>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</si>
  <si>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</si>
  <si>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</si>
  <si>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</si>
  <si>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</si>
  <si>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</si>
  <si>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</si>
  <si>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</si>
  <si>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</si>
  <si>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</si>
  <si>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</si>
  <si>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</si>
  <si>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</si>
  <si>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</si>
  <si>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</si>
  <si>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</si>
  <si>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</si>
  <si>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</si>
  <si>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</si>
  <si>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</si>
  <si>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</si>
  <si>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</si>
  <si>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</si>
  <si>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</si>
  <si>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</si>
  <si>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</si>
  <si>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</si>
  <si>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</si>
  <si>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</si>
  <si>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</si>
  <si>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</si>
  <si>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</si>
  <si>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</si>
  <si>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</si>
  <si>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</si>
  <si>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</si>
  <si>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</si>
  <si>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</si>
  <si>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</si>
  <si>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</si>
  <si>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</si>
  <si>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</si>
  <si>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</si>
  <si>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</si>
  <si>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</si>
  <si>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</si>
  <si>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</si>
  <si>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</si>
  <si>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</si>
  <si>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</si>
  <si>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</si>
  <si>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</si>
  <si>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</si>
  <si>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</si>
  <si>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</si>
  <si>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</si>
  <si>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</si>
  <si>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</si>
  <si>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</si>
  <si>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</si>
  <si>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</si>
  <si>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</si>
  <si>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</si>
  <si>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</si>
  <si>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</si>
  <si>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</si>
  <si>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</si>
  <si>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</si>
  <si>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</si>
  <si>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</si>
  <si>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</si>
  <si>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</si>
  <si>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</si>
  <si>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</si>
  <si>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</si>
  <si>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</si>
  <si>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</si>
  <si>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</si>
  <si>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</si>
  <si>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</si>
  <si>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</si>
  <si>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</si>
  <si>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</si>
  <si>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</si>
  <si>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</si>
  <si>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</si>
  <si>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</si>
  <si>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</si>
  <si>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</si>
  <si>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</si>
  <si>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</si>
  <si>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</si>
  <si>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</si>
  <si>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</si>
  <si>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</si>
  <si>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</si>
  <si>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</si>
  <si>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</si>
  <si>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</si>
  <si>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</si>
  <si>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</si>
  <si>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</si>
  <si>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</si>
  <si>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</si>
  <si>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</si>
  <si>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</si>
  <si>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</si>
  <si>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</si>
  <si>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</si>
  <si>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</si>
  <si>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</si>
  <si>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</si>
  <si>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</si>
  <si>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</si>
  <si>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</si>
  <si>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</si>
  <si>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</si>
  <si>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</si>
  <si>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</si>
  <si>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</si>
  <si>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</si>
  <si>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</si>
  <si>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</si>
  <si>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</si>
  <si>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</si>
  <si>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</si>
  <si>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</si>
  <si>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</si>
  <si>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</si>
  <si>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</si>
  <si>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</si>
  <si>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</si>
  <si>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</si>
  <si>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</si>
  <si>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</si>
  <si>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</si>
  <si>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</si>
  <si>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</si>
  <si>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</si>
  <si>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</si>
  <si>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</si>
  <si>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</si>
  <si>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</si>
  <si>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</si>
  <si>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</si>
  <si>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</si>
  <si>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</si>
  <si>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</si>
  <si>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</si>
  <si>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</si>
  <si>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</si>
  <si>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</si>
  <si>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</si>
  <si>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</si>
  <si>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</si>
  <si>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</si>
  <si>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</si>
  <si>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</si>
  <si>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</si>
  <si>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</si>
  <si>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</si>
  <si>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</si>
  <si>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</si>
  <si>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</si>
  <si>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</si>
  <si>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</si>
  <si>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</si>
  <si>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</si>
  <si>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</si>
  <si>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</si>
  <si>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</si>
  <si>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</si>
  <si>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</si>
  <si>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</si>
  <si>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</si>
  <si>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</si>
  <si>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</si>
  <si>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</si>
  <si>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</si>
  <si>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</si>
  <si>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</si>
  <si>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</si>
  <si>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</si>
  <si>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</si>
  <si>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</si>
  <si>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</si>
  <si>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</si>
  <si>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</si>
  <si>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</si>
  <si>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</si>
  <si>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</si>
  <si>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</si>
  <si>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</si>
  <si>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</si>
  <si>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</si>
  <si>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</si>
  <si>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</si>
  <si>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</si>
  <si>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</si>
  <si>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</si>
  <si>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</si>
  <si>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</si>
  <si>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</si>
  <si>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</si>
  <si>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</si>
  <si>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</si>
  <si>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</si>
  <si>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</si>
  <si>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</si>
  <si>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</si>
  <si>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</si>
  <si>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</si>
  <si>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</si>
  <si>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</si>
  <si>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</si>
  <si>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</si>
  <si>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</si>
  <si>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</si>
  <si>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</si>
  <si>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</si>
  <si>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</si>
  <si>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</si>
  <si>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</si>
  <si>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</si>
  <si>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</si>
  <si>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</si>
  <si>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</si>
  <si>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</si>
  <si>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</si>
  <si>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</si>
  <si>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</si>
  <si>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</si>
  <si>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</si>
  <si>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</si>
  <si>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</si>
  <si>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</si>
  <si>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</si>
  <si>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</si>
  <si>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</si>
  <si>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</si>
  <si>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</si>
  <si>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</si>
  <si>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</si>
  <si>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</si>
  <si>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</si>
  <si>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</si>
  <si>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</si>
  <si>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</si>
  <si>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</si>
  <si>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</si>
  <si>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</si>
  <si>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</si>
  <si>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</si>
  <si>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</si>
  <si>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</si>
  <si>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</si>
  <si>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</si>
  <si>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</si>
  <si>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</si>
  <si>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</si>
  <si>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</si>
  <si>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</si>
  <si>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</si>
  <si>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</si>
  <si>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</si>
  <si>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</si>
  <si>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</si>
  <si>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</si>
  <si>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</si>
  <si>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</si>
  <si>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</si>
  <si>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</si>
  <si>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</si>
  <si>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</si>
  <si>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</si>
  <si>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</si>
  <si>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</si>
  <si>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</si>
  <si>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</si>
  <si>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</si>
  <si>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</si>
  <si>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</si>
  <si>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</si>
  <si>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</si>
  <si>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</si>
  <si>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</si>
  <si>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</si>
  <si>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</si>
  <si>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</si>
  <si>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</si>
  <si>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</si>
  <si>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</si>
  <si>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</si>
  <si>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</si>
  <si>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</si>
  <si>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</si>
  <si>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</si>
  <si>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</si>
  <si>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</si>
  <si>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</si>
  <si>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</si>
  <si>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</si>
  <si>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</si>
  <si>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</si>
  <si>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</si>
  <si>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</si>
  <si>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</si>
  <si>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</si>
  <si>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</si>
  <si>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</si>
  <si>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</si>
  <si>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</si>
  <si>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</si>
  <si>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</si>
  <si>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</si>
  <si>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</si>
  <si>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</si>
  <si>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</si>
  <si>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</si>
  <si>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</si>
  <si>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</si>
  <si>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</si>
  <si>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</si>
  <si>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</si>
  <si>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</si>
  <si>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</si>
  <si>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</si>
  <si>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</si>
  <si>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</si>
  <si>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</si>
  <si>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</si>
  <si>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</si>
  <si>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</si>
  <si>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</si>
  <si>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</si>
  <si>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</si>
  <si>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</si>
  <si>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</si>
  <si>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</si>
  <si>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</si>
  <si>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</si>
  <si>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</si>
  <si>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</si>
  <si>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</si>
  <si>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</si>
  <si>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</si>
  <si>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</si>
  <si>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</si>
  <si>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</si>
  <si>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</si>
  <si>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</si>
  <si>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</si>
  <si>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</si>
  <si>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</si>
  <si>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</si>
  <si>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</si>
  <si>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</si>
  <si>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</si>
  <si>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</si>
  <si>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</si>
  <si>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</si>
  <si>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</si>
  <si>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</si>
  <si>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</si>
  <si>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</si>
  <si>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</si>
  <si>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</si>
  <si>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</si>
  <si>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</si>
  <si>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</si>
  <si>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</si>
  <si>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</si>
  <si>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</si>
  <si>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</si>
  <si>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</si>
  <si>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</si>
  <si>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</si>
  <si>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</si>
  <si>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</si>
  <si>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</si>
  <si>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</si>
  <si>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</si>
  <si>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</si>
  <si>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</si>
  <si>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</si>
  <si>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</si>
  <si>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</si>
  <si>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</si>
  <si>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</si>
  <si>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</si>
  <si>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</si>
  <si>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</si>
  <si>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</si>
  <si>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</si>
  <si>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</si>
  <si>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</si>
  <si>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</si>
  <si>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</si>
  <si>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</si>
  <si>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</si>
  <si>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</si>
  <si>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</si>
  <si>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</si>
  <si>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</si>
  <si>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</si>
  <si>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</si>
  <si>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</si>
  <si>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</si>
  <si>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</si>
  <si>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</si>
  <si>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</si>
  <si>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</si>
  <si>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</si>
  <si>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</si>
  <si>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</si>
  <si>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</si>
  <si>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</si>
  <si>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</si>
  <si>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</si>
  <si>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</si>
  <si>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</si>
  <si>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</si>
  <si>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</si>
  <si>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</si>
  <si>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</si>
  <si>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</si>
  <si>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</si>
  <si>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</si>
  <si>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</si>
  <si>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</si>
  <si>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</si>
  <si>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</si>
  <si>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</si>
  <si>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</si>
  <si>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</si>
  <si>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</si>
  <si>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</si>
  <si>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</si>
  <si>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</si>
  <si>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</si>
  <si>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</si>
  <si>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</si>
  <si>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</si>
  <si>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</si>
  <si>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</si>
  <si>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</si>
  <si>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</si>
  <si>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</si>
  <si>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</si>
  <si>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</si>
  <si>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</si>
  <si>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</si>
  <si>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</si>
  <si>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</si>
  <si>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</si>
  <si>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</si>
  <si>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</si>
  <si>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</si>
  <si>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</si>
  <si>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</si>
  <si>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</si>
  <si>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</si>
  <si>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</si>
  <si>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</si>
  <si>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</si>
  <si>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</si>
  <si>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</si>
  <si>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</si>
  <si>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</si>
  <si>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</si>
  <si>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</si>
  <si>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</si>
  <si>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</si>
  <si>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</si>
  <si>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</si>
  <si>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</si>
  <si>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</si>
  <si>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</si>
  <si>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</si>
  <si>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</si>
  <si>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</si>
  <si>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</si>
  <si>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</si>
  <si>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</si>
  <si>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</si>
  <si>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</si>
  <si>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</si>
  <si>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</si>
  <si>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</si>
  <si>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</si>
  <si>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</si>
  <si>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</si>
  <si>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</si>
  <si>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</si>
  <si>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</si>
  <si>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</si>
  <si>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</si>
  <si>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</si>
  <si>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</si>
  <si>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</si>
  <si>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</si>
  <si>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</si>
  <si>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</si>
  <si>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</si>
  <si>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</si>
  <si>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</si>
  <si>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</si>
  <si>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</si>
  <si>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</si>
  <si>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</si>
  <si>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</si>
  <si>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</si>
  <si>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</si>
  <si>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</si>
  <si>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</si>
  <si>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</si>
  <si>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</si>
  <si>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</si>
  <si>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</si>
  <si>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</si>
  <si>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</si>
  <si>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</si>
  <si>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</si>
  <si>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</si>
  <si>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</si>
  <si>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</si>
  <si>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</si>
  <si>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</si>
  <si>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</si>
  <si>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</si>
  <si>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</si>
  <si>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</si>
  <si>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</si>
  <si>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</si>
  <si>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</si>
  <si>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</si>
  <si>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</si>
  <si>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</si>
  <si>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</si>
  <si>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</si>
  <si>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</si>
  <si>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</si>
  <si>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</si>
  <si>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</si>
  <si>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</si>
  <si>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</si>
  <si>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</si>
  <si>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</si>
  <si>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</si>
  <si>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</si>
  <si>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</si>
  <si>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</si>
  <si>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</si>
  <si>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</si>
  <si>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</si>
  <si>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</si>
  <si>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</si>
  <si>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</si>
  <si>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</si>
  <si>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</si>
  <si>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</si>
  <si>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</si>
  <si>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</si>
  <si>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</si>
  <si>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</si>
  <si>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</si>
  <si>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</si>
  <si>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</si>
  <si>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</si>
  <si>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</si>
  <si>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</si>
  <si>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</si>
  <si>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</si>
  <si>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</si>
  <si>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</si>
  <si>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</si>
  <si>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</si>
  <si>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</si>
  <si>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</si>
  <si>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</si>
  <si>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</si>
  <si>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</si>
  <si>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</si>
  <si>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</si>
  <si>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</si>
  <si>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</si>
  <si>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</si>
  <si>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</si>
  <si>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</si>
  <si>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</si>
  <si>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</si>
  <si>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</si>
  <si>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</si>
  <si>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</si>
  <si>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</si>
  <si>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</si>
  <si>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</si>
  <si>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</si>
  <si>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</si>
  <si>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</si>
  <si>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</si>
  <si>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</si>
  <si>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</si>
  <si>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</si>
  <si>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</si>
  <si>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</si>
  <si>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</si>
  <si>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</si>
  <si>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</si>
  <si>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</si>
  <si>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</si>
  <si>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</si>
  <si>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</si>
  <si>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</si>
  <si>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</si>
  <si>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</si>
  <si>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</si>
  <si>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</si>
  <si>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</si>
  <si>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</si>
  <si>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</si>
  <si>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</si>
  <si>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</si>
  <si>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</si>
  <si>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</si>
  <si>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</si>
  <si>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</si>
  <si>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</si>
  <si>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</si>
  <si>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</si>
  <si>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</si>
  <si>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</si>
  <si>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</si>
  <si>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</si>
  <si>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</si>
  <si>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</si>
  <si>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</si>
  <si>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</si>
  <si>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</si>
  <si>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</si>
  <si>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</si>
  <si>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</si>
  <si>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</si>
  <si>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</si>
  <si>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</si>
  <si>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</si>
  <si>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</si>
  <si>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</si>
  <si>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</si>
  <si>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</si>
  <si>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</si>
  <si>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</si>
  <si>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</si>
  <si>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</si>
  <si>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</si>
  <si>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</si>
  <si>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</si>
  <si>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</si>
  <si>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</si>
  <si>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</si>
  <si>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</si>
  <si>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</si>
  <si>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</si>
  <si>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</si>
  <si>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</si>
  <si>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</si>
  <si>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</si>
  <si>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</si>
  <si>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</si>
  <si>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</si>
  <si>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</si>
  <si>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</si>
  <si>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</si>
  <si>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</si>
  <si>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</si>
  <si>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</si>
  <si>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</si>
  <si>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</si>
  <si>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</si>
  <si>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</si>
  <si>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</si>
  <si>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</si>
  <si>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</si>
  <si>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</si>
  <si>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</si>
  <si>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</si>
  <si>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</si>
  <si>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</si>
  <si>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</si>
  <si>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</si>
  <si>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</si>
  <si>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</si>
  <si>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</si>
  <si>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</si>
  <si>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</si>
  <si>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</si>
  <si>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</si>
  <si>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</si>
  <si>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</si>
  <si>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</si>
  <si>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</si>
  <si>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</si>
  <si>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</si>
  <si>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</si>
  <si>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</si>
  <si>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</si>
  <si>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</si>
  <si>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</si>
  <si>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</si>
  <si>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</si>
  <si>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</si>
  <si>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</si>
  <si>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</si>
  <si>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</si>
  <si>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</si>
  <si>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</si>
  <si>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</si>
  <si>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</si>
  <si>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</si>
  <si>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</si>
  <si>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</si>
  <si>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</si>
  <si>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</si>
  <si>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</si>
  <si>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</si>
  <si>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</si>
  <si>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</si>
  <si>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</si>
  <si>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</si>
  <si>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</si>
  <si>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</si>
  <si>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</si>
  <si>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</si>
  <si>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</si>
  <si>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</si>
  <si>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</si>
  <si>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</si>
  <si>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</si>
  <si>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</si>
  <si>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</si>
  <si>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</si>
  <si>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</si>
  <si>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</si>
  <si>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</si>
  <si>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</si>
  <si>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</si>
  <si>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</si>
  <si>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</si>
  <si>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</si>
  <si>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</si>
  <si>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</si>
  <si>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</si>
  <si>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</si>
  <si>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</si>
  <si>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</si>
  <si>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</si>
  <si>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</si>
  <si>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</si>
  <si>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</si>
  <si>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</si>
  <si>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</si>
  <si>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</si>
  <si>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</si>
  <si>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</si>
  <si>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</si>
  <si>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</si>
  <si>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</si>
  <si>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</si>
  <si>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</si>
  <si>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</si>
  <si>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</si>
  <si>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</si>
  <si>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</si>
  <si>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</si>
  <si>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</si>
  <si>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</si>
  <si>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</si>
  <si>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</si>
  <si>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</si>
  <si>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</si>
  <si>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</si>
  <si>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</si>
  <si>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</si>
  <si>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</si>
  <si>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</si>
  <si>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</si>
  <si>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</si>
  <si>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</si>
  <si>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</si>
  <si>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</si>
  <si>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</si>
  <si>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</si>
  <si>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</si>
  <si>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</si>
  <si>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</si>
  <si>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</si>
  <si>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</si>
  <si>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</si>
  <si>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</si>
  <si>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</si>
  <si>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</si>
  <si>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</si>
  <si>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</si>
  <si>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</si>
  <si>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</si>
  <si>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</si>
  <si>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</si>
  <si>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</si>
  <si>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</si>
  <si>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</si>
  <si>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</si>
  <si>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</si>
  <si>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</si>
  <si>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</si>
  <si>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</si>
  <si>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</si>
  <si>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</si>
  <si>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</si>
  <si>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</si>
  <si>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</si>
  <si>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</si>
  <si>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</si>
  <si>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</si>
  <si>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</si>
  <si>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</si>
  <si>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</si>
  <si>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</si>
  <si>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</si>
  <si>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</si>
  <si>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</si>
  <si>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</si>
  <si>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</si>
  <si>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</si>
  <si>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</si>
  <si>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</si>
  <si>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</si>
  <si>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</si>
  <si>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</si>
  <si>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</si>
  <si>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</si>
  <si>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</si>
  <si>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</si>
  <si>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</si>
  <si>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</si>
  <si>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</si>
  <si>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</si>
  <si>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</si>
  <si>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</si>
  <si>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</si>
  <si>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</si>
  <si>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</si>
  <si>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</si>
  <si>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</si>
  <si>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</si>
  <si>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</si>
  <si>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</si>
  <si>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</si>
  <si>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</si>
  <si>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</si>
  <si>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</si>
  <si>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</si>
  <si>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</si>
  <si>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</si>
  <si>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</si>
  <si>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</si>
  <si>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</si>
  <si>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</si>
  <si>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</si>
  <si>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</si>
  <si>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</si>
  <si>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</si>
  <si>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</si>
  <si>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</si>
  <si>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</si>
  <si>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</si>
  <si>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</si>
  <si>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</si>
  <si>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</si>
  <si>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</si>
  <si>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</si>
  <si>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</si>
  <si>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</si>
  <si>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</si>
  <si>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</si>
  <si>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</si>
  <si>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</si>
  <si>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</si>
  <si>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</si>
  <si>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</si>
  <si>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</si>
  <si>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</si>
  <si>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</si>
  <si>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</si>
  <si>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</si>
  <si>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</si>
  <si>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</si>
  <si>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</si>
  <si>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</si>
  <si>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</si>
  <si>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</si>
  <si>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</si>
  <si>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</si>
  <si>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</si>
  <si>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</si>
  <si>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</si>
  <si>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</si>
  <si>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</si>
  <si>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</si>
  <si>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</si>
  <si>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</si>
  <si>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</si>
  <si>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</si>
  <si>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</si>
  <si>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</si>
  <si>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</si>
  <si>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</si>
  <si>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</si>
  <si>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</si>
  <si>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</si>
  <si>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</si>
  <si>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</si>
  <si>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</si>
  <si>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</si>
  <si>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</si>
  <si>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</si>
  <si>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</si>
  <si>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</si>
  <si>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</si>
  <si>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</si>
  <si>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</si>
  <si>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</si>
  <si>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</si>
  <si>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</si>
  <si>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</si>
  <si>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</si>
  <si>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</si>
  <si>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</si>
  <si>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</si>
  <si>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</si>
  <si>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</si>
  <si>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</si>
  <si>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</si>
  <si>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</si>
  <si>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</si>
  <si>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</si>
  <si>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</si>
  <si>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</si>
  <si>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</si>
  <si>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</si>
  <si>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</si>
  <si>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</si>
  <si>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</si>
  <si>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</si>
  <si>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</si>
  <si>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</si>
  <si>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</si>
  <si>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</si>
  <si>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</si>
  <si>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</si>
  <si>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</si>
  <si>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</si>
  <si>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</si>
  <si>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</si>
  <si>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</si>
  <si>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</si>
  <si>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</si>
  <si>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</si>
  <si>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</si>
  <si>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</si>
  <si>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</si>
  <si>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</si>
  <si>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</si>
  <si>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</si>
  <si>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</si>
  <si>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</si>
  <si>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</si>
  <si>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</si>
  <si>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</si>
  <si>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</si>
  <si>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</si>
  <si>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</si>
  <si>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</si>
  <si>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</si>
  <si>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</si>
  <si>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</si>
  <si>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</si>
  <si>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</si>
  <si>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</si>
  <si>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</si>
  <si>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</si>
  <si>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</si>
  <si>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</si>
  <si>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</si>
  <si>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</si>
  <si>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</si>
  <si>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</si>
  <si>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</si>
  <si>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</si>
  <si>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</si>
  <si>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</si>
  <si>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</si>
  <si>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</si>
  <si>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</si>
  <si>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</si>
  <si>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</si>
  <si>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</si>
  <si>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</si>
  <si>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</si>
  <si>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</si>
  <si>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</si>
  <si>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</si>
  <si>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</si>
  <si>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</si>
  <si>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</si>
  <si>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</si>
  <si>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</si>
  <si>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</si>
  <si>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</si>
  <si>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</si>
  <si>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</si>
  <si>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</si>
  <si>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</si>
  <si>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</si>
  <si>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</si>
  <si>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</si>
  <si>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</si>
  <si>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</si>
  <si>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</si>
  <si>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</si>
  <si>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</si>
  <si>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</si>
  <si>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</si>
  <si>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</si>
  <si>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</si>
  <si>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</si>
  <si>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</si>
  <si>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</si>
  <si>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</si>
  <si>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</si>
  <si>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</si>
  <si>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</si>
  <si>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</si>
  <si>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</si>
  <si>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</si>
  <si>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</si>
  <si>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</si>
  <si>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</si>
  <si>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</si>
  <si>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</si>
  <si>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</si>
  <si>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</si>
  <si>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</si>
  <si>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</si>
  <si>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</si>
  <si>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</si>
  <si>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</si>
  <si>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</si>
  <si>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</si>
  <si>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</si>
  <si>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</si>
  <si>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</si>
  <si>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</si>
  <si>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</si>
  <si>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</si>
  <si>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</si>
  <si>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</si>
  <si>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</si>
  <si>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</si>
  <si>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</si>
  <si>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</si>
  <si>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</si>
  <si>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</si>
  <si>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</si>
  <si>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</si>
  <si>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</si>
  <si>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</si>
  <si>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</si>
  <si>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</si>
  <si>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</si>
  <si>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</si>
  <si>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</si>
  <si>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</si>
  <si>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</si>
  <si>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</si>
  <si>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</si>
  <si>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</si>
  <si>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</si>
  <si>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</si>
  <si>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</si>
  <si>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</si>
  <si>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</si>
  <si>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</si>
  <si>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</si>
  <si>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</si>
  <si>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</si>
  <si>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</si>
  <si>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</si>
  <si>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</si>
  <si>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</si>
  <si>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</si>
  <si>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</si>
  <si>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</si>
  <si>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</si>
  <si>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</si>
  <si>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</si>
  <si>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</si>
  <si>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</si>
  <si>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</si>
  <si>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</si>
  <si>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</si>
  <si>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</si>
  <si>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</si>
  <si>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</si>
  <si>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</si>
  <si>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</si>
  <si>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</si>
  <si>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</si>
  <si>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</si>
  <si>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</si>
  <si>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</si>
  <si>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</si>
  <si>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</si>
  <si>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</si>
  <si>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</si>
  <si>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</si>
  <si>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</si>
  <si>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</si>
  <si>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</si>
  <si>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</si>
  <si>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</si>
  <si>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</si>
  <si>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</si>
  <si>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</si>
  <si>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</si>
  <si>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</si>
  <si>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</si>
  <si>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</si>
  <si>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</si>
  <si>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</si>
  <si>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</si>
  <si>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</si>
  <si>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</si>
  <si>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</si>
  <si>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</si>
  <si>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</si>
  <si>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</si>
  <si>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</si>
  <si>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</si>
  <si>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</si>
  <si>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</si>
  <si>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</si>
  <si>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</si>
  <si>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</si>
  <si>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</si>
  <si>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</si>
  <si>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</si>
  <si>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</si>
  <si>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</si>
  <si>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</si>
  <si>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</si>
  <si>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</si>
  <si>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</si>
  <si>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</si>
  <si>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</si>
  <si>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</si>
  <si>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</si>
  <si>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</si>
  <si>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</si>
  <si>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</si>
  <si>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</si>
  <si>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</si>
  <si>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</si>
  <si>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</si>
  <si>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</si>
  <si>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</si>
  <si>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</si>
  <si>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</si>
  <si>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</si>
  <si>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</si>
  <si>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</si>
  <si>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</si>
  <si>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</si>
  <si>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</si>
  <si>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</si>
  <si>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</si>
  <si>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</si>
  <si>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</si>
  <si>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</si>
  <si>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</si>
  <si>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</si>
  <si>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</si>
  <si>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</si>
  <si>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</si>
  <si>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</si>
  <si>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</si>
  <si>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</si>
  <si>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</si>
  <si>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</si>
  <si>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</si>
  <si>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</si>
  <si>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</si>
  <si>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</si>
  <si>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</si>
  <si>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</si>
  <si>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</si>
  <si>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</si>
  <si>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</si>
  <si>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</si>
  <si>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</si>
  <si>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</si>
  <si>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</si>
  <si>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</si>
  <si>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</si>
  <si>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</si>
  <si>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</si>
  <si>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</si>
  <si>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</si>
  <si>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</si>
  <si>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</si>
  <si>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</si>
  <si>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</si>
  <si>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</si>
  <si>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</si>
  <si>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</si>
  <si>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</si>
  <si>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</si>
  <si>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</si>
  <si>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</si>
  <si>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</si>
  <si>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</si>
  <si>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</si>
  <si>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</si>
  <si>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</si>
  <si>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</si>
  <si>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</si>
  <si>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</si>
  <si>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</si>
  <si>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</si>
  <si>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</si>
  <si>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</si>
  <si>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</si>
  <si>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</si>
  <si>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</si>
  <si>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</si>
  <si>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</si>
  <si>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</si>
  <si>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</si>
  <si>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</si>
  <si>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</si>
  <si>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</si>
  <si>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</si>
  <si>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</si>
  <si>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</si>
  <si>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</si>
  <si>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</si>
  <si>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</si>
  <si>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</si>
  <si>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</si>
  <si>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</si>
  <si>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</si>
  <si>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</si>
  <si>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</si>
  <si>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</si>
  <si>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</si>
  <si>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</si>
  <si>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</si>
  <si>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</si>
  <si>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</si>
  <si>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</si>
  <si>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</si>
  <si>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</si>
  <si>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</si>
  <si>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</si>
  <si>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</si>
  <si>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</si>
  <si>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</si>
  <si>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</si>
  <si>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</si>
  <si>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</si>
  <si>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</si>
  <si>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</si>
  <si>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</si>
  <si>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</si>
  <si>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</si>
  <si>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</si>
  <si>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</si>
  <si>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</si>
  <si>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</si>
  <si>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</si>
  <si>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</si>
  <si>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</si>
  <si>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</si>
  <si>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</si>
  <si>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</si>
  <si>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</si>
  <si>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</si>
  <si>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</si>
  <si>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</si>
  <si>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</si>
  <si>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</si>
  <si>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</si>
  <si>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</si>
  <si>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</si>
  <si>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</si>
  <si>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</si>
  <si>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</si>
  <si>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</si>
  <si>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</si>
  <si>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</si>
  <si>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</si>
  <si>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</si>
  <si>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</si>
  <si>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</si>
  <si>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</si>
  <si>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</si>
  <si>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</si>
  <si>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</si>
  <si>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</si>
  <si>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</si>
  <si>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</si>
  <si>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</si>
  <si>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</si>
  <si>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</si>
  <si>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</si>
  <si>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</si>
  <si>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</si>
  <si>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</si>
  <si>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</si>
  <si>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</si>
  <si>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</si>
  <si>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</si>
  <si>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</si>
  <si>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</si>
  <si>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</si>
  <si>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</si>
  <si>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</si>
  <si>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</si>
  <si>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</si>
  <si>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</si>
  <si>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</si>
  <si>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</si>
  <si>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</si>
  <si>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</si>
  <si>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</si>
  <si>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</si>
  <si>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</si>
  <si>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</si>
  <si>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</si>
  <si>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</si>
  <si>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</si>
  <si>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</si>
  <si>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</si>
  <si>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</si>
  <si>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</si>
  <si>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</si>
  <si>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</si>
  <si>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</si>
  <si>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</si>
  <si>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</si>
  <si>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</si>
  <si>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</si>
  <si>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</si>
  <si>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</si>
  <si>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</si>
  <si>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</si>
  <si>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</si>
  <si>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</si>
  <si>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</si>
  <si>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</si>
  <si>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</si>
  <si>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</si>
  <si>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</si>
  <si>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</si>
  <si>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</si>
  <si>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</si>
  <si>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</si>
  <si>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</si>
  <si>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</si>
  <si>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</si>
  <si>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</si>
  <si>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</si>
  <si>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</si>
  <si>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</si>
  <si>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</si>
  <si>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</si>
  <si>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</si>
  <si>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</si>
  <si>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</si>
  <si>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</si>
  <si>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</si>
  <si>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</si>
  <si>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</si>
  <si>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</si>
  <si>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</si>
  <si>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</si>
  <si>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</si>
  <si>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</si>
  <si>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</si>
  <si>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</si>
  <si>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</si>
  <si>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</si>
  <si>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</si>
  <si>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</si>
  <si>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</si>
  <si>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</si>
  <si>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</si>
  <si>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</si>
  <si>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</si>
  <si>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</si>
  <si>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</si>
  <si>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</si>
  <si>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</si>
  <si>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</si>
  <si>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</si>
  <si>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</si>
  <si>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</si>
  <si>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</si>
  <si>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</si>
  <si>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</si>
  <si>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</si>
  <si>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</si>
  <si>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</si>
  <si>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</si>
  <si>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</si>
  <si>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</si>
  <si>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</si>
  <si>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</si>
  <si>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</si>
  <si>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</si>
  <si>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</si>
  <si>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</si>
  <si>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</si>
  <si>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</si>
  <si>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</si>
  <si>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</si>
  <si>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</si>
  <si>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</si>
  <si>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</si>
  <si>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</si>
  <si>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</si>
  <si>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</si>
  <si>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</si>
  <si>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</si>
  <si>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</si>
  <si>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</si>
  <si>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</si>
  <si>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</si>
  <si>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</si>
  <si>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</si>
  <si>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</si>
  <si>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</si>
  <si>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</si>
  <si>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</si>
  <si>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</si>
  <si>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</si>
  <si>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</si>
  <si>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</si>
  <si>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</si>
  <si>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</si>
  <si>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</si>
  <si>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</si>
  <si>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</si>
  <si>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</si>
  <si>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</si>
  <si>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</si>
  <si>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</si>
  <si>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</si>
  <si>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</si>
  <si>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</si>
  <si>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</si>
  <si>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</si>
  <si>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</si>
  <si>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</si>
  <si>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</si>
  <si>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</si>
  <si>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</si>
  <si>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</si>
  <si>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</si>
  <si>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</si>
  <si>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</si>
  <si>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</si>
  <si>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</si>
  <si>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</si>
  <si>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</si>
  <si>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</si>
  <si>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</si>
  <si>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</si>
  <si>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</si>
  <si>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</si>
  <si>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</si>
  <si>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</si>
  <si>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</si>
  <si>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</si>
  <si>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</si>
  <si>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</si>
  <si>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</si>
  <si>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</si>
  <si>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</si>
  <si>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</si>
  <si>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</si>
  <si>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</si>
  <si>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</si>
  <si>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</si>
  <si>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</si>
  <si>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</si>
  <si>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</si>
  <si>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</si>
  <si>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</si>
  <si>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</si>
  <si>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</si>
  <si>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</si>
  <si>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</si>
  <si>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</si>
  <si>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</si>
  <si>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</si>
  <si>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</si>
  <si>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</si>
  <si>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</si>
  <si>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</si>
  <si>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</si>
  <si>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</si>
  <si>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</si>
  <si>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</si>
  <si>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</si>
  <si>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</si>
  <si>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</si>
  <si>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</si>
  <si>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</si>
  <si>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</si>
  <si>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</si>
  <si>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</si>
  <si>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</si>
  <si>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</si>
  <si>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</si>
  <si>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</si>
  <si>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</si>
  <si>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</si>
  <si>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</si>
  <si>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</si>
  <si>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</si>
  <si>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</si>
  <si>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</si>
  <si>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</si>
  <si>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</si>
  <si>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</si>
  <si>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</si>
  <si>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</si>
  <si>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</si>
  <si>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</si>
  <si>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</si>
  <si>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</si>
  <si>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</si>
  <si>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</si>
  <si>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</si>
  <si>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</si>
  <si>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</si>
  <si>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</si>
  <si>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</si>
  <si>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</si>
  <si>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</si>
  <si>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</si>
  <si>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</si>
  <si>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</si>
  <si>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</si>
  <si>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</si>
  <si>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</si>
  <si>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</si>
  <si>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</si>
  <si>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</si>
  <si>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</si>
  <si>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</si>
  <si>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</si>
  <si>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</si>
  <si>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</si>
  <si>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</si>
  <si>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</si>
  <si>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</si>
  <si>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</si>
  <si>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</si>
  <si>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</si>
  <si>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</si>
  <si>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</si>
  <si>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</si>
  <si>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</si>
  <si>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</si>
  <si>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</si>
  <si>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</si>
  <si>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</si>
  <si>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</si>
  <si>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</si>
  <si>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</si>
  <si>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</si>
  <si>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</si>
  <si>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</si>
  <si>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</si>
  <si>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</si>
  <si>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</si>
  <si>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</si>
  <si>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</si>
  <si>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</si>
  <si>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</si>
  <si>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</si>
  <si>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</si>
  <si>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</si>
  <si>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</si>
  <si>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</si>
  <si>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</si>
  <si>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</si>
  <si>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</si>
  <si>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</si>
  <si>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</si>
  <si>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</si>
  <si>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</si>
  <si>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</si>
  <si>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</si>
  <si>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</si>
  <si>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</si>
  <si>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</si>
  <si>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</si>
  <si>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</si>
  <si>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</si>
  <si>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</si>
  <si>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</si>
  <si>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</si>
  <si>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</si>
  <si>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</si>
  <si>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</si>
  <si>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</si>
  <si>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</si>
  <si>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</si>
  <si>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</si>
  <si>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</si>
  <si>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</si>
  <si>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</si>
  <si>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</si>
  <si>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</si>
  <si>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</si>
  <si>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</si>
  <si>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</si>
  <si>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</si>
  <si>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</si>
  <si>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</si>
  <si>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</si>
  <si>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</si>
  <si>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</si>
  <si>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</si>
  <si>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</si>
  <si>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</si>
  <si>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</si>
  <si>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</si>
  <si>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</si>
  <si>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</si>
  <si>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</si>
  <si>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</si>
  <si>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</si>
  <si>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</si>
  <si>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</si>
  <si>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</si>
  <si>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</si>
  <si>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</si>
  <si>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</si>
  <si>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</si>
  <si>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</si>
  <si>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</si>
  <si>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</si>
  <si>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</si>
  <si>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</si>
  <si>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</si>
  <si>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</si>
  <si>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</si>
  <si>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</si>
  <si>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</si>
  <si>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</si>
  <si>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</si>
  <si>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</si>
  <si>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</si>
  <si>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</si>
  <si>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</si>
  <si>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</si>
  <si>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</si>
  <si>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</si>
  <si>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</si>
  <si>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</si>
  <si>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</si>
  <si>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</si>
  <si>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</si>
  <si>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</si>
  <si>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</si>
  <si>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</si>
  <si>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</si>
  <si>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</si>
  <si>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</si>
  <si>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</si>
  <si>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</si>
  <si>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</si>
  <si>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</si>
  <si>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</si>
  <si>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</si>
  <si>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</si>
  <si>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</si>
  <si>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</si>
  <si>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</si>
  <si>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</si>
  <si>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</si>
  <si>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</si>
  <si>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</si>
  <si>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</si>
  <si>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</si>
  <si>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</si>
  <si>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</si>
  <si>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</si>
  <si>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</si>
  <si>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</si>
  <si>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</si>
  <si>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</si>
  <si>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</si>
  <si>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</si>
  <si>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</si>
  <si>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</si>
  <si>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</si>
  <si>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</si>
  <si>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</si>
  <si>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</si>
  <si>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</si>
  <si>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</si>
  <si>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</si>
  <si>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</si>
  <si>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</si>
  <si>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</si>
  <si>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</si>
  <si>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</si>
  <si>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</si>
  <si>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</si>
  <si>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</si>
  <si>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</si>
  <si>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</si>
  <si>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</si>
  <si>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</si>
  <si>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</si>
  <si>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</si>
  <si>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</si>
  <si>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</si>
  <si>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</si>
  <si>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</si>
  <si>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</si>
  <si>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</si>
  <si>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</si>
  <si>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</si>
  <si>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</si>
  <si>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</si>
  <si>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</si>
  <si>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</si>
  <si>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</si>
  <si>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</si>
  <si>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</si>
  <si>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</si>
  <si>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</si>
  <si>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</si>
  <si>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</si>
  <si>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</si>
  <si>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</si>
  <si>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</si>
  <si>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</si>
  <si>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</si>
  <si>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</si>
  <si>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</si>
  <si>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</si>
  <si>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</si>
  <si>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</si>
  <si>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</si>
  <si>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</si>
  <si>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</si>
  <si>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</si>
  <si>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</si>
  <si>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</si>
  <si>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</si>
  <si>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</si>
  <si>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</si>
  <si>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</si>
  <si>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</si>
  <si>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</si>
  <si>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</si>
  <si>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</si>
  <si>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</si>
  <si>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</si>
  <si>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</si>
  <si>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</si>
  <si>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</si>
  <si>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</si>
  <si>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</si>
  <si>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</si>
  <si>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</si>
  <si>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</si>
  <si>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</si>
  <si>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</si>
  <si>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</si>
  <si>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</si>
  <si>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</si>
  <si>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</si>
  <si>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</si>
  <si>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</si>
  <si>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</si>
  <si>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</si>
  <si>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</si>
  <si>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</si>
  <si>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</si>
  <si>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</si>
  <si>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</si>
  <si>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</si>
  <si>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</si>
  <si>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</si>
  <si>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</si>
  <si>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</si>
  <si>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</si>
  <si>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</si>
  <si>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</si>
  <si>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</si>
  <si>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</si>
  <si>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</si>
  <si>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</si>
  <si>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</si>
  <si>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</si>
  <si>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</si>
  <si>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</si>
  <si>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</si>
  <si>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</si>
  <si>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</si>
  <si>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</si>
  <si>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</si>
  <si>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</si>
  <si>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</si>
  <si>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</si>
  <si>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</si>
  <si>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</si>
  <si>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</si>
  <si>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</si>
  <si>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</si>
  <si>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</si>
  <si>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</si>
  <si>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</si>
  <si>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</si>
  <si>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</si>
  <si>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</si>
  <si>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</si>
  <si>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</si>
  <si>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</si>
  <si>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</si>
  <si>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</si>
  <si>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</si>
  <si>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</si>
  <si>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</si>
  <si>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</si>
  <si>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</si>
  <si>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</si>
  <si>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</si>
  <si>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</si>
  <si>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</si>
  <si>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</si>
  <si>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</si>
  <si>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</si>
  <si>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</si>
  <si>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</si>
  <si>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</si>
  <si>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</si>
  <si>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</si>
  <si>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</si>
  <si>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</si>
  <si>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</si>
  <si>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</si>
  <si>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</si>
  <si>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</si>
  <si>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</si>
  <si>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</si>
  <si>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</si>
  <si>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</si>
  <si>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</si>
  <si>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</si>
  <si>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</si>
  <si>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</si>
  <si>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</si>
  <si>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</si>
  <si>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</si>
  <si>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</si>
  <si>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</si>
  <si>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</si>
  <si>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</si>
  <si>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</si>
  <si>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</si>
  <si>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</si>
  <si>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</si>
  <si>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</si>
  <si>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</si>
  <si>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</si>
  <si>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</si>
  <si>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</si>
  <si>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</si>
  <si>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</si>
  <si>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</si>
  <si>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</si>
  <si>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</si>
  <si>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</si>
  <si>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</si>
  <si>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</si>
  <si>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</si>
  <si>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</si>
  <si>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</si>
  <si>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</si>
  <si>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</si>
  <si>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</si>
  <si>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</si>
  <si>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</si>
  <si>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</si>
  <si>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</si>
  <si>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</si>
  <si>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</si>
  <si>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</si>
  <si>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</si>
  <si>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</si>
  <si>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</si>
  <si>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</si>
  <si>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</si>
  <si>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</si>
  <si>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</si>
  <si>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</si>
  <si>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</si>
  <si>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</si>
  <si>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</si>
  <si>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</si>
  <si>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</si>
  <si>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</si>
  <si>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</si>
  <si>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</si>
  <si>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</si>
  <si>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</si>
  <si>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</si>
  <si>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</si>
  <si>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</si>
  <si>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</si>
  <si>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</si>
  <si>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</si>
  <si>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</si>
  <si>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</si>
  <si>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</si>
  <si>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</si>
  <si>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</si>
  <si>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</si>
  <si>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</si>
  <si>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</si>
  <si>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</si>
  <si>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</si>
  <si>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</si>
  <si>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</si>
  <si>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</si>
  <si>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</si>
  <si>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</si>
  <si>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</si>
  <si>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</si>
  <si>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</si>
  <si>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</si>
  <si>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</si>
  <si>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</si>
  <si>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</si>
  <si>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</si>
  <si>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</si>
  <si>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</si>
  <si>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</si>
  <si>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</si>
  <si>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</si>
  <si>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</si>
  <si>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</si>
  <si>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</si>
  <si>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</si>
  <si>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</si>
  <si>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</si>
  <si>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</si>
  <si>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</si>
  <si>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</si>
  <si>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</si>
  <si>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</si>
  <si>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</si>
  <si>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</si>
  <si>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</si>
  <si>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</si>
  <si>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</si>
  <si>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</si>
  <si>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</si>
  <si>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</si>
  <si>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</si>
  <si>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</si>
  <si>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</si>
  <si>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</si>
  <si>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</si>
  <si>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</si>
  <si>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</si>
  <si>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</si>
  <si>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</si>
  <si>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</si>
  <si>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</si>
  <si>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</si>
  <si>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</si>
  <si>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</si>
  <si>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</si>
  <si>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</si>
  <si>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</si>
  <si>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</si>
  <si>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</si>
  <si>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</si>
  <si>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</si>
  <si>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</si>
  <si>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</si>
  <si>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</si>
  <si>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</si>
  <si>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</si>
  <si>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</si>
  <si>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</si>
  <si>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</si>
  <si>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</si>
  <si>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</si>
  <si>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</si>
  <si>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</si>
  <si>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</si>
  <si>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</si>
  <si>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</si>
  <si>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</si>
  <si>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</si>
  <si>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</si>
  <si>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</si>
  <si>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</si>
  <si>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</si>
  <si>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</si>
  <si>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</si>
  <si>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</si>
  <si>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</si>
  <si>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</si>
  <si>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</si>
  <si>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</si>
  <si>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</si>
  <si>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</si>
  <si>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</si>
  <si>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</si>
  <si>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</si>
  <si>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</si>
  <si>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</si>
  <si>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</si>
  <si>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</si>
  <si>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</si>
  <si>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</si>
  <si>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</si>
  <si>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</si>
  <si>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</si>
  <si>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</si>
  <si>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</si>
  <si>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</si>
  <si>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</si>
  <si>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</si>
  <si>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</si>
  <si>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</si>
  <si>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</si>
  <si>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</si>
  <si>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</si>
  <si>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</si>
  <si>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</si>
  <si>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</si>
  <si>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</si>
  <si>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</si>
  <si>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</si>
  <si>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</si>
  <si>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</si>
  <si>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</si>
  <si>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</si>
  <si>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</si>
  <si>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</si>
  <si>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</si>
  <si>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</si>
  <si>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</si>
  <si>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</si>
  <si>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</si>
  <si>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</si>
  <si>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</si>
  <si>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</si>
  <si>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</si>
  <si>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</si>
  <si>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</si>
  <si>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</si>
  <si>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</si>
  <si>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</si>
  <si>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</si>
  <si>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</si>
  <si>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</si>
  <si>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</si>
  <si>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</si>
  <si>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</si>
  <si>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</si>
  <si>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</si>
  <si>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</si>
  <si>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</si>
  <si>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</si>
  <si>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</si>
  <si>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</si>
  <si>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</si>
  <si>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</si>
  <si>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</si>
  <si>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</si>
  <si>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</si>
  <si>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</si>
  <si>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</si>
  <si>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</si>
  <si>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</si>
  <si>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</si>
  <si>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</si>
  <si>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</si>
  <si>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</si>
  <si>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</si>
  <si>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</si>
  <si>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</si>
  <si>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</si>
  <si>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</si>
  <si>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</si>
  <si>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</si>
  <si>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</si>
  <si>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</si>
  <si>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</si>
  <si>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</si>
  <si>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</si>
  <si>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</si>
  <si>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</si>
  <si>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</si>
  <si>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</si>
  <si>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</si>
  <si>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</si>
  <si>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</si>
  <si>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</si>
  <si>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</si>
  <si>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</si>
  <si>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</si>
  <si>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</si>
  <si>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</si>
  <si>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</si>
  <si>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</si>
  <si>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</si>
  <si>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</si>
  <si>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</si>
  <si>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</si>
  <si>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</si>
  <si>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</si>
  <si>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</si>
  <si>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</si>
  <si>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</si>
  <si>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</si>
  <si>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</si>
  <si>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</si>
  <si>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</si>
  <si>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</si>
  <si>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</si>
  <si>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</si>
  <si>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</si>
  <si>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</si>
  <si>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</si>
  <si>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</si>
  <si>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</si>
  <si>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</si>
  <si>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</si>
  <si>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</si>
  <si>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</si>
  <si>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</si>
  <si>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</si>
  <si>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</si>
  <si>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</si>
  <si>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</si>
  <si>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</si>
  <si>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</si>
  <si>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</si>
  <si>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</si>
  <si>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</si>
  <si>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</si>
  <si>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</si>
  <si>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</si>
  <si>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</si>
  <si>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</si>
  <si>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</si>
  <si>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</si>
  <si>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</si>
  <si>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</si>
  <si>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</si>
  <si>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</si>
  <si>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</si>
  <si>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</si>
  <si>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</si>
  <si>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</si>
  <si>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</si>
  <si>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</si>
  <si>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</si>
  <si>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</si>
  <si>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</si>
  <si>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</si>
  <si>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</si>
  <si>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</si>
  <si>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</si>
  <si>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</si>
  <si>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</si>
  <si>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</si>
  <si>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</si>
  <si>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</si>
  <si>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</si>
  <si>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</si>
  <si>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</si>
  <si>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</si>
  <si>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</si>
  <si>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</si>
  <si>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</si>
  <si>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</si>
  <si>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</si>
  <si>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</si>
  <si>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</si>
  <si>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</si>
  <si>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</si>
  <si>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</si>
  <si>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</si>
  <si>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</si>
  <si>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</si>
  <si>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</si>
  <si>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</si>
  <si>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</si>
  <si>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</si>
  <si>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</si>
  <si>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</si>
  <si>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</si>
  <si>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</si>
  <si>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</si>
  <si>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</si>
  <si>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</si>
  <si>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</si>
  <si>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</si>
  <si>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</si>
  <si>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</si>
  <si>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</si>
  <si>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</si>
  <si>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</si>
  <si>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</si>
  <si>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</si>
  <si>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</si>
  <si>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</si>
  <si>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</si>
  <si>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</si>
  <si>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</si>
  <si>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</si>
  <si>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</si>
  <si>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</si>
  <si>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</si>
  <si>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</si>
  <si>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</si>
  <si>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</si>
  <si>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</si>
  <si>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</si>
  <si>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</si>
  <si>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</si>
  <si>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</si>
  <si>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</si>
  <si>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</si>
  <si>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</si>
  <si>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</si>
  <si>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</si>
  <si>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</si>
  <si>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</si>
  <si>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</si>
  <si>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</si>
  <si>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</si>
  <si>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</si>
  <si>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</si>
  <si>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</si>
  <si>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</si>
  <si>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</si>
  <si>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</si>
  <si>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</si>
  <si>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</si>
  <si>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</si>
  <si>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</si>
  <si>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</si>
  <si>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</si>
  <si>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</si>
  <si>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</si>
  <si>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</si>
  <si>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</si>
  <si>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</si>
  <si>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</si>
  <si>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</si>
  <si>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</si>
  <si>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</si>
  <si>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</si>
  <si>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</si>
  <si>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</si>
  <si>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</si>
  <si>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</si>
  <si>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</si>
  <si>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</si>
  <si>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</si>
  <si>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</si>
  <si>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</si>
  <si>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</si>
  <si>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</si>
  <si>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</si>
  <si>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</si>
  <si>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</si>
  <si>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</si>
  <si>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</si>
  <si>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</si>
  <si>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</si>
  <si>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</si>
  <si>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</si>
  <si>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</si>
  <si>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</si>
  <si>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</si>
  <si>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</si>
  <si>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</si>
  <si>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</si>
  <si>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</si>
  <si>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</si>
  <si>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</si>
  <si>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</si>
  <si>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</si>
  <si>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</si>
  <si>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</si>
  <si>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</si>
  <si>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</si>
  <si>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</si>
  <si>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</si>
  <si>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</si>
  <si>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</si>
  <si>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</si>
  <si>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</si>
  <si>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</si>
  <si>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</si>
  <si>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</si>
  <si>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</si>
  <si>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</si>
  <si>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</si>
  <si>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</si>
  <si>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</si>
  <si>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</si>
  <si>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</si>
  <si>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</si>
  <si>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</si>
  <si>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</si>
  <si>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</si>
  <si>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</si>
  <si>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</si>
  <si>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</si>
  <si>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</si>
  <si>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</si>
  <si>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</si>
  <si>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</si>
  <si>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</si>
  <si>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</si>
  <si>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</si>
  <si>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</si>
  <si>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</si>
  <si>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</si>
  <si>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</si>
  <si>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</si>
  <si>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</si>
  <si>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</si>
  <si>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</si>
  <si>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</si>
  <si>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</si>
  <si>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</si>
  <si>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</si>
  <si>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</si>
  <si>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</si>
  <si>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</si>
  <si>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</si>
  <si>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</si>
  <si>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</si>
  <si>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</si>
  <si>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</si>
  <si>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</si>
  <si>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</si>
  <si>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</si>
  <si>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</si>
  <si>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</si>
  <si>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</si>
  <si>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</si>
  <si>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</si>
  <si>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</si>
  <si>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</si>
  <si>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</si>
  <si>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</si>
  <si>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</si>
  <si>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</si>
  <si>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</si>
  <si>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</si>
  <si>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</si>
  <si>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</si>
  <si>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</si>
  <si>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</si>
  <si>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</si>
  <si>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</si>
  <si>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</si>
  <si>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</si>
  <si>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</si>
  <si>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</si>
  <si>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</si>
  <si>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</si>
  <si>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</si>
  <si>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</si>
  <si>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</si>
  <si>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</si>
  <si>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</si>
  <si>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</si>
  <si>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</si>
  <si>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</si>
  <si>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</si>
  <si>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</si>
  <si>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</si>
  <si>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</si>
  <si>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</si>
  <si>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</si>
  <si>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</si>
  <si>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</si>
  <si>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</si>
  <si>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</si>
  <si>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</si>
  <si>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</si>
  <si>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</si>
  <si>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</si>
  <si>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</si>
  <si>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</si>
  <si>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</si>
  <si>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</si>
  <si>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</si>
  <si>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</si>
  <si>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</si>
  <si>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</si>
  <si>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</si>
  <si>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</si>
  <si>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</si>
  <si>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</si>
  <si>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</si>
  <si>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</si>
  <si>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</si>
  <si>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</si>
  <si>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</si>
  <si>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</si>
  <si>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</si>
  <si>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</si>
  <si>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</si>
  <si>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</si>
  <si>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</si>
  <si>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</si>
  <si>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</si>
  <si>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</si>
  <si>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</si>
  <si>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</si>
  <si>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</si>
  <si>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</si>
  <si>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</si>
  <si>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</si>
  <si>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</si>
  <si>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</si>
  <si>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</si>
  <si>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</si>
  <si>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</si>
  <si>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</si>
  <si>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</si>
  <si>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</si>
  <si>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</si>
  <si>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</si>
  <si>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</si>
  <si>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</si>
  <si>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</si>
  <si>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</si>
  <si>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</si>
  <si>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</si>
  <si>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</si>
  <si>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</si>
  <si>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</si>
  <si>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</si>
  <si>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</si>
  <si>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</si>
  <si>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</si>
  <si>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</si>
  <si>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</si>
  <si>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</si>
  <si>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</si>
  <si>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</si>
  <si>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</si>
  <si>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</si>
  <si>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</si>
  <si>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</si>
  <si>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</si>
  <si>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</si>
  <si>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</si>
  <si>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</si>
  <si>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</si>
  <si>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</si>
  <si>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</si>
  <si>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</si>
  <si>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</si>
  <si>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</si>
  <si>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</si>
  <si>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</si>
  <si>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</si>
  <si>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</si>
  <si>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</si>
  <si>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</si>
  <si>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</si>
  <si>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</si>
  <si>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</si>
  <si>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</si>
  <si>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</si>
  <si>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</si>
  <si>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</si>
  <si>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</si>
  <si>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</si>
  <si>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</si>
  <si>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</si>
  <si>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</si>
  <si>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</si>
  <si>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</si>
  <si>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</si>
  <si>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</si>
  <si>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</si>
  <si>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</si>
  <si>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</si>
  <si>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</si>
  <si>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</si>
  <si>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</si>
  <si>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</si>
  <si>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</si>
  <si>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</si>
  <si>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</si>
  <si>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</si>
  <si>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</si>
  <si>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</si>
  <si>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</si>
  <si>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</si>
  <si>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</si>
  <si>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</si>
  <si>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</si>
  <si>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</si>
  <si>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</si>
  <si>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</si>
  <si>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</si>
  <si>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</si>
  <si>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</si>
  <si>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</si>
  <si>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</si>
  <si>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</si>
  <si>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</si>
  <si>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</si>
  <si>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</si>
  <si>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</si>
  <si>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</si>
  <si>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</si>
  <si>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</si>
  <si>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</si>
  <si>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</si>
  <si>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</si>
  <si>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</si>
  <si>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</si>
  <si>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</si>
  <si>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</si>
  <si>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</si>
  <si>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</si>
  <si>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</si>
  <si>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</si>
  <si>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</si>
  <si>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</si>
  <si>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</si>
  <si>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</si>
  <si>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</si>
  <si>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</si>
  <si>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</si>
  <si>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</si>
  <si>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</si>
  <si>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</si>
  <si>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</si>
  <si>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</si>
  <si>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</si>
  <si>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</si>
  <si>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</si>
  <si>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</si>
  <si>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</si>
  <si>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</si>
  <si>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</si>
  <si>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</si>
  <si>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</si>
  <si>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</si>
  <si>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</si>
  <si>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</si>
  <si>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</si>
  <si>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</si>
  <si>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</si>
  <si>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</si>
  <si>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</si>
  <si>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</si>
  <si>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</si>
  <si>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</si>
  <si>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</si>
  <si>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</si>
  <si>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</si>
  <si>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</si>
  <si>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</si>
  <si>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</si>
  <si>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</si>
  <si>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</si>
  <si>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</si>
  <si>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</si>
  <si>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</si>
  <si>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</si>
  <si>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</si>
  <si>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</si>
  <si>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</si>
  <si>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</si>
  <si>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</si>
  <si>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</si>
  <si>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</si>
  <si>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</si>
  <si>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</si>
  <si>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</si>
  <si>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</si>
  <si>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</si>
  <si>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</si>
  <si>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</si>
  <si>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</si>
  <si>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</si>
  <si>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</si>
  <si>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</si>
  <si>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</si>
  <si>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</si>
  <si>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</si>
  <si>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</si>
  <si>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</si>
  <si>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</si>
  <si>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</si>
  <si>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</si>
  <si>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</si>
  <si>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</si>
  <si>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</si>
  <si>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</si>
  <si>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</si>
  <si>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</si>
  <si>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</si>
  <si>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</si>
  <si>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</si>
  <si>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</si>
  <si>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</si>
  <si>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</si>
  <si>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</si>
  <si>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</si>
  <si>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</si>
  <si>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</si>
  <si>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</si>
  <si>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</si>
  <si>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</si>
  <si>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</si>
  <si>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</si>
  <si>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</si>
  <si>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</si>
  <si>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</si>
  <si>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</si>
  <si>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</si>
  <si>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</si>
  <si>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</si>
  <si>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</si>
  <si>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</si>
  <si>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</si>
  <si>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</si>
  <si>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</si>
  <si>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</si>
  <si>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</si>
  <si>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</si>
  <si>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</si>
  <si>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</si>
  <si>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</si>
  <si>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</si>
  <si>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</si>
  <si>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</si>
  <si>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</si>
  <si>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</si>
  <si>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</si>
  <si>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</si>
  <si>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</si>
  <si>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</si>
  <si>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</si>
  <si>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</si>
  <si>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</si>
  <si>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</si>
  <si>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</si>
  <si>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</si>
  <si>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</si>
  <si>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</si>
  <si>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</si>
  <si>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</si>
  <si>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</si>
  <si>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</si>
  <si>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</si>
  <si>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</si>
  <si>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</si>
  <si>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</si>
  <si>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</si>
  <si>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</si>
  <si>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</si>
  <si>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</si>
  <si>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</si>
  <si>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</si>
  <si>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</si>
  <si>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</si>
  <si>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</si>
  <si>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</si>
  <si>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</si>
  <si>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</si>
  <si>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</si>
  <si>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</si>
  <si>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</si>
  <si>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</si>
  <si>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</si>
  <si>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</si>
  <si>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</si>
  <si>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</si>
  <si>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</si>
  <si>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</si>
  <si>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</si>
  <si>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</si>
  <si>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</si>
  <si>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</si>
  <si>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</si>
  <si>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</si>
  <si>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</si>
  <si>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</si>
  <si>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</si>
  <si>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</si>
  <si>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</si>
  <si>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</si>
  <si>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</si>
  <si>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</si>
  <si>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</si>
  <si>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</si>
  <si>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</si>
  <si>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</si>
  <si>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</si>
  <si>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</si>
  <si>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</si>
  <si>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</si>
  <si>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</si>
  <si>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</si>
  <si>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</si>
  <si>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</si>
  <si>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</si>
  <si>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</si>
  <si>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</si>
  <si>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</si>
  <si>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</si>
  <si>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</si>
  <si>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</si>
  <si>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</si>
  <si>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</si>
  <si>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</si>
  <si>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</si>
  <si>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</si>
  <si>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</si>
  <si>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</si>
  <si>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</si>
  <si>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</si>
  <si>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</si>
  <si>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</si>
  <si>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</si>
  <si>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</si>
  <si>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</si>
  <si>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</si>
  <si>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</si>
  <si>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</si>
  <si>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</si>
  <si>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</si>
  <si>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</si>
  <si>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</si>
  <si>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</si>
  <si>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</si>
  <si>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</si>
  <si>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</si>
  <si>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</si>
  <si>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</si>
  <si>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</si>
  <si>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</si>
  <si>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</si>
  <si>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</si>
  <si>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</si>
  <si>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</si>
  <si>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</si>
  <si>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</si>
  <si>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</si>
  <si>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</si>
  <si>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</si>
  <si>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</si>
  <si>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</si>
  <si>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</si>
  <si>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</si>
  <si>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</si>
  <si>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</si>
  <si>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</si>
  <si>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</si>
  <si>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</si>
  <si>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</si>
  <si>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</si>
  <si>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</si>
  <si>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</si>
  <si>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</si>
  <si>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</si>
  <si>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</si>
  <si>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</si>
  <si>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</si>
  <si>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</si>
  <si>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</si>
  <si>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</si>
  <si>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</si>
  <si>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</si>
  <si>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</si>
  <si>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</si>
  <si>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</si>
  <si>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</si>
  <si>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</si>
  <si>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</si>
  <si>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</si>
  <si>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</si>
  <si>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</si>
  <si>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</si>
  <si>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</si>
  <si>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</si>
  <si>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</si>
  <si>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</si>
  <si>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</si>
  <si>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</si>
  <si>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</si>
  <si>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</si>
  <si>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</si>
  <si>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</si>
  <si>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</si>
  <si>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</si>
  <si>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</si>
  <si>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</si>
  <si>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</si>
  <si>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</si>
  <si>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</si>
  <si>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</si>
  <si>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</si>
  <si>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</si>
  <si>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</si>
  <si>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</si>
  <si>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</si>
  <si>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</si>
  <si>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</si>
  <si>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</si>
  <si>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</si>
  <si>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</si>
  <si>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</si>
  <si>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</si>
  <si>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</si>
  <si>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</si>
  <si>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</si>
  <si>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</si>
  <si>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</si>
  <si>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</si>
  <si>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</si>
  <si>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</si>
  <si>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</si>
  <si>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</si>
  <si>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</si>
  <si>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</si>
  <si>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</si>
  <si>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</si>
  <si>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</si>
  <si>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</si>
  <si>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</si>
  <si>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</si>
  <si>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</si>
  <si>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</si>
  <si>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</si>
  <si>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</si>
  <si>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</si>
  <si>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</si>
  <si>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</si>
  <si>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</si>
  <si>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</si>
  <si>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</si>
  <si>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</si>
  <si>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</si>
  <si>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</si>
  <si>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</si>
  <si>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</si>
  <si>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</si>
  <si>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</si>
  <si>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</si>
  <si>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</si>
  <si>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</si>
  <si>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</si>
  <si>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</si>
  <si>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</si>
  <si>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</si>
  <si>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</si>
  <si>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</si>
  <si>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</si>
  <si>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</si>
  <si>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</si>
  <si>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</si>
  <si>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</si>
  <si>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</si>
  <si>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</si>
  <si>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</si>
  <si>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</si>
  <si>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</si>
  <si>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</si>
  <si>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</si>
  <si>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</si>
  <si>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</si>
  <si>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</si>
  <si>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</si>
  <si>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</si>
  <si>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</si>
  <si>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</si>
  <si>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</si>
  <si>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</si>
  <si>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</si>
  <si>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</si>
  <si>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</si>
  <si>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</si>
  <si>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</si>
  <si>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</si>
  <si>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</si>
  <si>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</si>
  <si>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</si>
  <si>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</si>
  <si>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</si>
  <si>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</si>
  <si>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</si>
  <si>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</si>
  <si>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</si>
  <si>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</si>
  <si>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</si>
  <si>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</si>
  <si>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</si>
  <si>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</si>
  <si>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</si>
  <si>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</si>
  <si>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</si>
  <si>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</si>
  <si>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</si>
  <si>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</si>
  <si>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</si>
  <si>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</si>
  <si>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</si>
  <si>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</si>
  <si>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</si>
  <si>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</si>
  <si>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</si>
  <si>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</si>
  <si>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</si>
  <si>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</si>
  <si>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</si>
  <si>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</si>
  <si>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</si>
  <si>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</si>
  <si>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</si>
  <si>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</si>
  <si>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</si>
  <si>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</si>
  <si>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</si>
  <si>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</si>
  <si>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</si>
  <si>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</si>
  <si>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</si>
  <si>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</si>
  <si>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</si>
  <si>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</si>
  <si>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</si>
  <si>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</si>
  <si>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</si>
  <si>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</si>
  <si>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</si>
  <si>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</si>
  <si>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</si>
  <si>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</si>
  <si>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</si>
  <si>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</si>
  <si>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</si>
  <si>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</si>
  <si>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</si>
  <si>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</si>
  <si>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</si>
  <si>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</si>
  <si>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</si>
  <si>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</si>
  <si>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</si>
  <si>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</si>
  <si>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</si>
  <si>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</si>
  <si>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</si>
  <si>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</si>
  <si>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</si>
  <si>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</si>
  <si>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</si>
  <si>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</si>
  <si>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</si>
  <si>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</si>
  <si>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</si>
  <si>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</si>
  <si>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</si>
  <si>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</si>
  <si>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</si>
  <si>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</si>
  <si>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</si>
  <si>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</si>
  <si>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</si>
  <si>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</si>
  <si>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</si>
  <si>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</si>
  <si>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</si>
  <si>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</si>
  <si>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</si>
  <si>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</si>
  <si>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</si>
  <si>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</si>
  <si>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</si>
  <si>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</si>
  <si>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</si>
  <si>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</si>
  <si>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</si>
  <si>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</si>
  <si>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</si>
  <si>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</si>
  <si>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</si>
  <si>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</si>
  <si>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</si>
  <si>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</si>
  <si>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</si>
  <si>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</si>
  <si>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</si>
  <si>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</si>
  <si>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</si>
  <si>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</si>
  <si>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</si>
  <si>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</si>
  <si>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</si>
  <si>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</si>
  <si>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</si>
  <si>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</si>
  <si>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</si>
  <si>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</si>
  <si>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</si>
  <si>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</si>
  <si>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</si>
  <si>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</si>
  <si>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</si>
  <si>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</si>
  <si>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</si>
  <si>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</si>
  <si>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</si>
  <si>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</si>
  <si>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</si>
  <si>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</si>
  <si>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</si>
  <si>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</si>
  <si>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</si>
  <si>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</si>
  <si>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</si>
  <si>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</si>
  <si>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</si>
  <si>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</si>
  <si>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</si>
  <si>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</si>
  <si>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</si>
  <si>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</si>
  <si>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</si>
  <si>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</si>
  <si>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</si>
  <si>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</si>
  <si>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</si>
  <si>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</si>
  <si>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</si>
  <si>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</si>
  <si>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</si>
  <si>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</si>
  <si>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</si>
  <si>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</si>
  <si>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</si>
  <si>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</si>
  <si>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</si>
  <si>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</si>
  <si>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</si>
  <si>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</si>
  <si>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</si>
  <si>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</si>
  <si>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</si>
  <si>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</si>
  <si>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</si>
  <si>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</si>
  <si>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</si>
  <si>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</si>
  <si>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</si>
  <si>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</si>
  <si>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</si>
  <si>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</si>
  <si>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</si>
  <si>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</si>
  <si>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</si>
  <si>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</si>
  <si>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</si>
  <si>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</si>
  <si>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</si>
  <si>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</si>
  <si>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</si>
  <si>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</si>
  <si>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</si>
  <si>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</si>
  <si>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</si>
  <si>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</si>
  <si>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</si>
  <si>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</si>
  <si>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</si>
  <si>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</si>
  <si>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</si>
  <si>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</si>
  <si>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</si>
  <si>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</si>
  <si>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</si>
  <si>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</si>
  <si>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</si>
  <si>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</si>
  <si>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</si>
  <si>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</si>
  <si>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</si>
  <si>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</si>
  <si>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</si>
  <si>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</si>
  <si>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</si>
  <si>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</si>
  <si>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</si>
  <si>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</si>
  <si>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</si>
  <si>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</si>
  <si>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</si>
  <si>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</si>
  <si>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</si>
  <si>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</si>
  <si>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</si>
  <si>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</si>
  <si>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</si>
  <si>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</si>
  <si>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</si>
  <si>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</si>
  <si>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</si>
  <si>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</si>
  <si>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</si>
  <si>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</si>
  <si>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</si>
  <si>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</si>
  <si>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</si>
  <si>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</si>
  <si>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</si>
  <si>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</si>
  <si>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</si>
  <si>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</si>
  <si>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</si>
  <si>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</si>
  <si>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</si>
  <si>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</si>
  <si>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</si>
  <si>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</si>
  <si>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</si>
  <si>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</si>
  <si>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</si>
  <si>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</si>
  <si>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</si>
  <si>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</si>
  <si>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</si>
  <si>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</si>
  <si>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</si>
  <si>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</si>
  <si>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</si>
  <si>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</si>
  <si>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</si>
  <si>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</si>
  <si>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</si>
  <si>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</si>
  <si>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</si>
  <si>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</si>
  <si>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</si>
  <si>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</si>
  <si>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</si>
  <si>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</si>
  <si>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</si>
  <si>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</si>
  <si>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</si>
  <si>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</si>
  <si>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</si>
  <si>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</si>
  <si>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</si>
  <si>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</si>
  <si>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</si>
  <si>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</si>
  <si>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</si>
  <si>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</si>
  <si>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</si>
  <si>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</si>
  <si>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</si>
  <si>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</si>
  <si>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</si>
  <si>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</si>
  <si>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</si>
  <si>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</si>
  <si>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</si>
  <si>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</si>
  <si>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</si>
  <si>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</si>
  <si>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</si>
  <si>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</si>
  <si>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</si>
  <si>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</si>
  <si>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</si>
  <si>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</si>
  <si>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</si>
  <si>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</si>
  <si>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</si>
  <si>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</si>
  <si>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</si>
  <si>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</si>
  <si>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</si>
  <si>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</si>
  <si>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</si>
  <si>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</si>
  <si>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</si>
  <si>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</si>
  <si>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</si>
  <si>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</si>
  <si>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</si>
  <si>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</si>
  <si>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</si>
  <si>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</si>
  <si>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</si>
  <si>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</si>
  <si>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</si>
  <si>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</si>
  <si>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</si>
  <si>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</si>
  <si>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</si>
  <si>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</si>
  <si>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</si>
  <si>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</si>
  <si>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</si>
  <si>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</si>
  <si>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</si>
  <si>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</si>
  <si>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</si>
  <si>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</si>
  <si>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</si>
  <si>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</si>
  <si>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</si>
  <si>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</si>
  <si>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</si>
  <si>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</si>
  <si>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</si>
  <si>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</si>
  <si>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</si>
  <si>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</si>
  <si>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</si>
  <si>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</si>
  <si>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</si>
  <si>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</si>
  <si>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</si>
  <si>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</si>
  <si>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</si>
  <si>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</si>
  <si>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</si>
  <si>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</si>
  <si>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</si>
  <si>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</si>
  <si>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</si>
  <si>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</si>
  <si>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</si>
  <si>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</si>
  <si>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</si>
  <si>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</si>
  <si>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</si>
  <si>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</si>
  <si>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</si>
  <si>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</si>
  <si>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</si>
  <si>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</si>
  <si>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</si>
  <si>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</si>
  <si>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</si>
  <si>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</si>
  <si>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</si>
  <si>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</si>
  <si>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</si>
  <si>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</si>
  <si>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</si>
  <si>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</si>
  <si>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</si>
  <si>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</si>
  <si>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</si>
  <si>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</si>
  <si>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</si>
  <si>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</si>
  <si>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</si>
  <si>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</si>
  <si>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</si>
  <si>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</si>
  <si>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</si>
  <si>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</si>
  <si>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</si>
  <si>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</si>
  <si>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</si>
  <si>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</si>
  <si>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</si>
  <si>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</si>
  <si>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</si>
  <si>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</si>
  <si>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</si>
  <si>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</si>
  <si>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</si>
  <si>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</si>
  <si>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</si>
  <si>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</si>
  <si>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</si>
  <si>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</si>
  <si>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</si>
  <si>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</si>
  <si>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</si>
  <si>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</si>
  <si>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</si>
  <si>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</si>
  <si>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</si>
  <si>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</si>
  <si>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</si>
  <si>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</si>
  <si>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</si>
  <si>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</si>
  <si>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</si>
  <si>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</si>
  <si>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</si>
  <si>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</si>
  <si>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</si>
  <si>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</si>
  <si>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</si>
  <si>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</si>
  <si>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</si>
  <si>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</si>
  <si>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</si>
  <si>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</si>
  <si>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</si>
  <si>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</si>
  <si>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</si>
  <si>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</si>
  <si>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</si>
  <si>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</si>
  <si>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</si>
  <si>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</si>
  <si>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</si>
  <si>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</si>
  <si>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</si>
  <si>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</si>
  <si>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</si>
  <si>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</si>
  <si>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</si>
  <si>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</si>
  <si>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</si>
  <si>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</si>
  <si>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</si>
  <si>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</si>
  <si>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</si>
  <si>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</si>
  <si>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</si>
  <si>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</si>
  <si>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</si>
  <si>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</si>
  <si>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</si>
  <si>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</si>
  <si>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</si>
  <si>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</si>
  <si>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</si>
  <si>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</si>
  <si>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</si>
  <si>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</si>
  <si>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</si>
  <si>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</si>
  <si>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</si>
  <si>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</si>
  <si>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</si>
  <si>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</si>
  <si>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</si>
  <si>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</si>
  <si>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</si>
  <si>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</si>
  <si>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</si>
  <si>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</si>
  <si>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</si>
  <si>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</si>
  <si>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</si>
  <si>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</si>
  <si>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</si>
  <si>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</si>
  <si>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</si>
  <si>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</si>
  <si>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</si>
  <si>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</si>
  <si>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</si>
  <si>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</si>
  <si>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</si>
  <si>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</si>
  <si>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</si>
  <si>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</si>
  <si>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</si>
  <si>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</si>
  <si>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</si>
  <si>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</si>
  <si>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</si>
  <si>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</si>
  <si>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</si>
  <si>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</si>
  <si>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</si>
  <si>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</si>
  <si>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</si>
  <si>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</si>
  <si>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</si>
  <si>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</si>
  <si>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</si>
  <si>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</si>
  <si>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</si>
  <si>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</si>
  <si>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</si>
  <si>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</si>
  <si>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</si>
  <si>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</si>
  <si>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</si>
  <si>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</si>
  <si>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</si>
  <si>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</si>
  <si>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</si>
  <si>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</si>
  <si>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</si>
  <si>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</si>
  <si>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</si>
  <si>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</si>
  <si>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</si>
  <si>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</si>
  <si>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</si>
  <si>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</si>
  <si>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</si>
  <si>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</si>
  <si>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</si>
  <si>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</si>
  <si>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</si>
  <si>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</si>
  <si>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</si>
  <si>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</si>
  <si>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</si>
  <si>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</si>
  <si>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</si>
  <si>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</si>
  <si>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</si>
  <si>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</si>
  <si>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</si>
  <si>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</si>
  <si>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</si>
  <si>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</si>
  <si>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</si>
  <si>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</si>
  <si>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</si>
  <si>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</si>
  <si>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</si>
  <si>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</si>
  <si>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</si>
  <si>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</si>
  <si>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</si>
  <si>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</si>
  <si>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</si>
  <si>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</si>
  <si>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</si>
  <si>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</si>
  <si>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</si>
  <si>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</si>
  <si>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</si>
  <si>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</si>
  <si>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</si>
  <si>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</si>
  <si>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</si>
  <si>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</si>
  <si>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</si>
  <si>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</si>
  <si>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</si>
  <si>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</si>
  <si>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</si>
  <si>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</si>
  <si>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</si>
  <si>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</si>
  <si>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</si>
  <si>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</si>
  <si>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</si>
  <si>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</si>
  <si>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</si>
  <si>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</si>
  <si>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</si>
  <si>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</si>
  <si>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</si>
  <si>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</si>
  <si>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</si>
  <si>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</si>
  <si>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</si>
  <si>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</si>
  <si>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</si>
  <si>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</si>
  <si>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</si>
  <si>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</si>
  <si>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</si>
  <si>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</si>
  <si>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</si>
  <si>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</si>
  <si>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</si>
  <si>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</si>
  <si>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</si>
  <si>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</si>
  <si>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</si>
  <si>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</si>
  <si>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</si>
  <si>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</si>
  <si>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</si>
  <si>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</si>
  <si>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</si>
  <si>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</si>
  <si>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</si>
  <si>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</si>
  <si>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</si>
  <si>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</si>
  <si>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</si>
  <si>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</si>
  <si>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</si>
  <si>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</si>
  <si>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</si>
  <si>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</si>
  <si>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</si>
  <si>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</si>
  <si>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</si>
  <si>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</si>
  <si>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</si>
  <si>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</si>
  <si>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</si>
  <si>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</si>
  <si>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</si>
  <si>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</si>
  <si>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</si>
  <si>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</si>
  <si>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</si>
  <si>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</si>
  <si>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</si>
  <si>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</si>
  <si>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</si>
  <si>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</si>
  <si>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</si>
  <si>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</si>
  <si>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</si>
  <si>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</si>
  <si>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</si>
  <si>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</si>
  <si>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</si>
  <si>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</si>
  <si>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</si>
  <si>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</si>
  <si>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</si>
  <si>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</si>
  <si>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</si>
  <si>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</si>
  <si>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</si>
  <si>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</si>
  <si>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</si>
  <si>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</si>
  <si>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</si>
  <si>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</si>
  <si>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</si>
  <si>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</si>
  <si>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</si>
  <si>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</si>
  <si>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</si>
  <si>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</si>
  <si>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</si>
  <si>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</si>
  <si>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</si>
  <si>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</si>
  <si>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</si>
  <si>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</si>
  <si>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</si>
  <si>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</si>
  <si>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</si>
  <si>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</si>
  <si>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</si>
  <si>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</si>
  <si>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</si>
  <si>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</si>
  <si>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</si>
  <si>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</si>
  <si>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</si>
  <si>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</si>
  <si>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</si>
  <si>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</si>
  <si>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</si>
  <si>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</si>
  <si>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</si>
  <si>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</si>
  <si>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</si>
  <si>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</si>
  <si>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</si>
  <si>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</si>
  <si>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</si>
  <si>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</si>
  <si>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</si>
  <si>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</si>
  <si>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</si>
  <si>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</si>
  <si>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</si>
  <si>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</si>
  <si>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</si>
  <si>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</si>
  <si>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</si>
  <si>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</si>
  <si>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</si>
  <si>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</si>
  <si>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</si>
  <si>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</si>
  <si>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</si>
  <si>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</si>
  <si>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</si>
  <si>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</si>
  <si>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</si>
  <si>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</si>
  <si>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</si>
  <si>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</si>
  <si>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</si>
  <si>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</si>
  <si>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</si>
  <si>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</si>
  <si>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</si>
  <si>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</si>
  <si>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</si>
  <si>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</si>
  <si>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</si>
  <si>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</si>
  <si>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</si>
  <si>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</si>
  <si>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</si>
  <si>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</si>
  <si>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</si>
  <si>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</si>
  <si>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</si>
  <si>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</si>
  <si>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</si>
  <si>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</si>
  <si>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</si>
  <si>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</si>
  <si>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</si>
  <si>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</si>
  <si>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</si>
  <si>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</si>
  <si>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</si>
  <si>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</si>
  <si>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</si>
  <si>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</si>
  <si>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</si>
  <si>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</si>
  <si>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</si>
  <si>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</si>
  <si>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</si>
  <si>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</si>
  <si>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</si>
  <si>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</si>
  <si>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</si>
  <si>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</si>
  <si>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</si>
  <si>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</si>
  <si>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</si>
  <si>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</si>
  <si>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</si>
  <si>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</si>
  <si>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</si>
  <si>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</si>
  <si>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</si>
  <si>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</si>
  <si>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</si>
  <si>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</si>
  <si>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</si>
  <si>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</si>
  <si>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</si>
  <si>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</si>
  <si>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</si>
  <si>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</si>
  <si>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</si>
  <si>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</si>
  <si>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</si>
  <si>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</si>
  <si>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</si>
  <si>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</si>
  <si>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</si>
  <si>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</si>
  <si>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</si>
  <si>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</si>
  <si>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</si>
  <si>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</si>
  <si>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</si>
  <si>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</si>
  <si>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</si>
  <si>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</si>
  <si>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</si>
  <si>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</si>
  <si>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</si>
  <si>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</si>
  <si>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</si>
  <si>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</si>
  <si>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</si>
  <si>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</si>
  <si>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</si>
  <si>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</si>
  <si>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</si>
  <si>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</si>
  <si>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</si>
  <si>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</si>
  <si>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</si>
  <si>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</si>
  <si>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</si>
  <si>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</si>
  <si>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</si>
  <si>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</si>
  <si>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</si>
  <si>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</si>
  <si>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</si>
  <si>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</si>
  <si>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</si>
  <si>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</si>
  <si>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</si>
  <si>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</si>
  <si>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</si>
  <si>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</si>
  <si>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</si>
  <si>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</si>
  <si>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</si>
  <si>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</si>
  <si>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</si>
  <si>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</si>
  <si>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</si>
  <si>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</si>
  <si>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</si>
  <si>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</si>
  <si>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</si>
  <si>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</si>
  <si>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</si>
  <si>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</si>
  <si>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</si>
  <si>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</si>
  <si>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</si>
  <si>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</si>
  <si>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</si>
  <si>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</si>
  <si>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</si>
  <si>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</si>
  <si>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</si>
  <si>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</si>
  <si>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</si>
  <si>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</si>
  <si>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</si>
  <si>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</si>
  <si>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</si>
  <si>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</si>
  <si>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</si>
  <si>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</si>
  <si>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</si>
  <si>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</si>
  <si>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</si>
  <si>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</si>
  <si>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</si>
  <si>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</si>
  <si>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</si>
  <si>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</si>
  <si>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</si>
  <si>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</si>
  <si>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</si>
  <si>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</si>
  <si>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</si>
  <si>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</si>
  <si>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</si>
  <si>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</si>
  <si>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</si>
  <si>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</si>
  <si>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</si>
  <si>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</si>
  <si>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</si>
  <si>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</si>
  <si>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</si>
  <si>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</si>
  <si>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</si>
  <si>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</si>
  <si>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</si>
  <si>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</si>
  <si>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</si>
  <si>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</si>
  <si>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</si>
  <si>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</si>
  <si>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</si>
  <si>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</si>
  <si>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</si>
  <si>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</si>
  <si>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</si>
  <si>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</si>
  <si>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</si>
  <si>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</si>
  <si>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</si>
  <si>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</si>
  <si>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</si>
  <si>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</si>
  <si>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</si>
  <si>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</si>
  <si>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</si>
  <si>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</si>
  <si>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</si>
  <si>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</si>
  <si>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</si>
  <si>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</si>
  <si>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</si>
  <si>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</si>
  <si>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</si>
  <si>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</si>
  <si>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</si>
  <si>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</si>
  <si>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</si>
  <si>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</si>
  <si>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</si>
  <si>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</si>
  <si>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</si>
  <si>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</si>
  <si>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</si>
  <si>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</si>
  <si>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</si>
  <si>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</si>
  <si>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</si>
  <si>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</si>
  <si>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</si>
  <si>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</si>
  <si>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</si>
  <si>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</si>
  <si>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</si>
  <si>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</si>
  <si>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</si>
  <si>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</si>
  <si>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</si>
  <si>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</si>
  <si>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</si>
  <si>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</si>
  <si>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</si>
  <si>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</si>
  <si>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</si>
  <si>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</si>
  <si>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</si>
  <si>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</si>
  <si>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</si>
  <si>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</si>
  <si>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</si>
  <si>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</si>
  <si>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</si>
  <si>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</si>
  <si>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</si>
  <si>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</si>
  <si>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</si>
  <si>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</si>
  <si>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</si>
  <si>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</si>
  <si>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</si>
  <si>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</si>
  <si>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</si>
  <si>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</si>
  <si>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</si>
  <si>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</si>
  <si>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</si>
  <si>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</si>
  <si>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</si>
  <si>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</si>
  <si>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</si>
  <si>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</si>
  <si>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</si>
  <si>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</si>
  <si>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</si>
  <si>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</si>
  <si>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</si>
  <si>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</si>
  <si>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</si>
  <si>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</si>
  <si>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</si>
  <si>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</si>
  <si>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</si>
  <si>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</si>
  <si>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</si>
  <si>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</si>
  <si>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</si>
  <si>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</si>
  <si>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</si>
  <si>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</si>
  <si>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</si>
  <si>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</si>
  <si>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</si>
  <si>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</si>
  <si>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</si>
  <si>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</si>
  <si>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</si>
  <si>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</si>
  <si>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</si>
  <si>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</si>
  <si>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</si>
  <si>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</si>
  <si>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</si>
  <si>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</si>
  <si>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</si>
  <si>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</si>
  <si>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</si>
  <si>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</si>
  <si>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</si>
  <si>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</si>
  <si>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</si>
  <si>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</si>
  <si>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</si>
  <si>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</si>
  <si>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</si>
  <si>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</si>
  <si>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</si>
  <si>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</si>
  <si>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</si>
  <si>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</si>
  <si>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</si>
  <si>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</si>
  <si>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</si>
  <si>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</si>
  <si>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</si>
  <si>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</si>
  <si>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</si>
  <si>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</si>
  <si>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</si>
  <si>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</si>
  <si>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</si>
  <si>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</si>
  <si>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</si>
  <si>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</si>
  <si>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</si>
  <si>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</si>
  <si>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</si>
  <si>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</si>
  <si>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</si>
  <si>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</si>
  <si>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</si>
  <si>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</si>
  <si>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</si>
  <si>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</si>
  <si>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</si>
  <si>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</si>
  <si>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</si>
  <si>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</si>
  <si>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</si>
  <si>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</si>
  <si>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</si>
  <si>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</si>
  <si>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</si>
  <si>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</si>
  <si>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</si>
  <si>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</si>
  <si>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</si>
  <si>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</si>
  <si>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</si>
  <si>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</si>
  <si>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</si>
  <si>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</si>
  <si>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</si>
  <si>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</si>
  <si>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</si>
  <si>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</si>
  <si>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</si>
  <si>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</si>
  <si>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</si>
  <si>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</si>
  <si>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</si>
  <si>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</si>
  <si>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</si>
  <si>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</si>
  <si>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</si>
  <si>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</si>
  <si>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</si>
  <si>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</si>
  <si>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</si>
  <si>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</si>
  <si>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</si>
  <si>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</si>
  <si>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</si>
  <si>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</si>
  <si>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</si>
  <si>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</si>
  <si>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</si>
  <si>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</si>
  <si>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</si>
  <si>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</si>
  <si>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</si>
  <si>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</si>
  <si>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</si>
  <si>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</si>
  <si>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</si>
  <si>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</si>
  <si>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</si>
  <si>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</si>
  <si>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</si>
  <si>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</si>
  <si>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</si>
  <si>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</si>
  <si>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</si>
  <si>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</si>
  <si>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</si>
  <si>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</si>
  <si>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</si>
  <si>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</si>
  <si>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</si>
  <si>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</si>
  <si>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</si>
  <si>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</si>
  <si>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</si>
  <si>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</si>
  <si>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</si>
  <si>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</si>
  <si>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</si>
  <si>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</si>
  <si>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</si>
  <si>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</si>
  <si>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</si>
  <si>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</si>
  <si>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</si>
  <si>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</si>
  <si>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</si>
  <si>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</si>
  <si>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</si>
  <si>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</si>
  <si>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</si>
  <si>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</si>
  <si>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</si>
  <si>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</si>
  <si>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</si>
  <si>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</si>
  <si>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</si>
  <si>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</si>
  <si>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</si>
  <si>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</si>
  <si>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</si>
  <si>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</si>
  <si>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</si>
  <si>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</si>
  <si>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</si>
  <si>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</si>
  <si>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</si>
  <si>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</si>
  <si>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</si>
  <si>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</si>
  <si>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</si>
  <si>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</si>
  <si>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</si>
  <si>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</si>
  <si>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</si>
  <si>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</si>
  <si>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</si>
  <si>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</si>
  <si>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</si>
  <si>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</si>
  <si>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</si>
  <si>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</si>
  <si>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</si>
  <si>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</si>
  <si>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</si>
  <si>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</si>
  <si>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</si>
  <si>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</si>
  <si>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</si>
  <si>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</si>
  <si>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</si>
  <si>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</si>
  <si>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</si>
  <si>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</si>
  <si>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</si>
  <si>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</si>
  <si>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</si>
  <si>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</si>
  <si>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</si>
  <si>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</si>
  <si>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</si>
  <si>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</si>
  <si>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</si>
  <si>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</si>
  <si>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</si>
  <si>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</si>
  <si>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</si>
  <si>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</si>
  <si>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</si>
  <si>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</si>
  <si>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</si>
  <si>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</si>
  <si>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</si>
  <si>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</si>
  <si>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</si>
  <si>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</si>
  <si>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</si>
  <si>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</si>
  <si>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</si>
  <si>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</si>
  <si>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</si>
  <si>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</si>
  <si>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</si>
  <si>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</si>
  <si>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</si>
  <si>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</si>
  <si>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</si>
  <si>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</si>
  <si>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</si>
  <si>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</si>
  <si>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</si>
  <si>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</si>
  <si>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</si>
  <si>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</si>
  <si>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</si>
  <si>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</si>
  <si>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</si>
  <si>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</si>
  <si>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</si>
  <si>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</si>
  <si>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</si>
  <si>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</si>
  <si>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</si>
  <si>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</si>
  <si>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</si>
  <si>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</si>
  <si>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</si>
  <si>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</si>
  <si>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</si>
  <si>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</si>
  <si>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</si>
  <si>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</si>
  <si>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</si>
  <si>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</si>
  <si>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</si>
  <si>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</si>
  <si>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</si>
  <si>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</si>
  <si>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</si>
  <si>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</si>
  <si>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</si>
  <si>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</si>
  <si>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</si>
  <si>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</si>
  <si>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</si>
  <si>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</si>
  <si>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</si>
  <si>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</si>
  <si>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</si>
  <si>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</si>
  <si>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</si>
  <si>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</si>
  <si>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</si>
  <si>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</si>
  <si>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</si>
  <si>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</si>
  <si>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</si>
  <si>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</si>
  <si>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</si>
  <si>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</si>
  <si>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</si>
  <si>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</si>
  <si>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</si>
  <si>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</si>
  <si>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</si>
  <si>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</si>
  <si>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</si>
  <si>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</si>
  <si>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</si>
  <si>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</si>
  <si>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</si>
  <si>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</si>
  <si>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</si>
  <si>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</si>
  <si>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</si>
  <si>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</si>
  <si>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</si>
  <si>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</si>
  <si>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</si>
  <si>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</si>
  <si>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</si>
  <si>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</si>
  <si>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</si>
  <si>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</si>
  <si>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</si>
  <si>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</si>
  <si>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</si>
  <si>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</si>
  <si>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</si>
  <si>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</si>
  <si>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</si>
  <si>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</si>
  <si>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</si>
  <si>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</si>
  <si>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</si>
  <si>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</si>
  <si>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</si>
  <si>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</si>
  <si>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</si>
  <si>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</si>
  <si>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</si>
  <si>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</si>
  <si>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</si>
  <si>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</si>
  <si>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</si>
  <si>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</si>
  <si>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</si>
  <si>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</si>
  <si>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</si>
  <si>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</si>
  <si>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</si>
  <si>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</si>
  <si>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</si>
  <si>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</si>
  <si>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</si>
  <si>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</si>
  <si>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</si>
  <si>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</si>
  <si>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</si>
  <si>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</si>
  <si>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</si>
  <si>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</si>
  <si>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</si>
  <si>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</si>
  <si>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</si>
  <si>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</si>
  <si>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</si>
  <si>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</si>
  <si>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</si>
  <si>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</si>
  <si>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</si>
  <si>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</si>
  <si>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</si>
  <si>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</si>
  <si>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</si>
  <si>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</si>
  <si>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</si>
  <si>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</si>
  <si>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</si>
  <si>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</si>
  <si>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</si>
  <si>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</si>
  <si>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</si>
  <si>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</si>
  <si>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</si>
  <si>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</si>
  <si>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</si>
  <si>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</si>
  <si>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</si>
  <si>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</si>
  <si>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</si>
  <si>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</si>
  <si>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</si>
  <si>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</si>
  <si>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</si>
  <si>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</si>
  <si>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</si>
  <si>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</si>
  <si>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</si>
  <si>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</si>
  <si>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</si>
  <si>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</si>
  <si>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</si>
  <si>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</si>
  <si>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</si>
  <si>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</si>
  <si>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</si>
  <si>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</si>
  <si>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</si>
  <si>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</si>
  <si>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</si>
  <si>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</si>
  <si>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</si>
  <si>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</si>
  <si>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</si>
  <si>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</si>
  <si>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</si>
  <si>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</si>
  <si>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</si>
  <si>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</si>
  <si>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</si>
  <si>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</si>
  <si>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</si>
  <si>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</si>
  <si>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</si>
  <si>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</si>
  <si>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</si>
  <si>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</si>
  <si>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</si>
  <si>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</si>
  <si>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</si>
  <si>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</si>
  <si>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</si>
  <si>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</si>
  <si>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</si>
  <si>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</si>
  <si>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</si>
  <si>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</si>
  <si>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</si>
  <si>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</si>
  <si>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</si>
  <si>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</si>
  <si>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</si>
  <si>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</si>
  <si>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</si>
  <si>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</si>
  <si>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</si>
  <si>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</si>
  <si>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</si>
  <si>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</si>
  <si>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</si>
  <si>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</si>
  <si>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</si>
  <si>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</si>
  <si>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</si>
  <si>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</si>
  <si>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</si>
  <si>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</si>
  <si>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</si>
  <si>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</si>
  <si>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</si>
  <si>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</si>
  <si>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</si>
  <si>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</si>
  <si>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</si>
  <si>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</si>
  <si>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</si>
  <si>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</si>
  <si>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</si>
  <si>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</si>
  <si>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</si>
  <si>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</si>
  <si>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</si>
  <si>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</si>
  <si>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</si>
  <si>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</si>
  <si>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</si>
  <si>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</si>
  <si>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</si>
  <si>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</si>
  <si>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</si>
  <si>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</si>
  <si>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</si>
  <si>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</si>
  <si>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</si>
  <si>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</si>
  <si>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</si>
  <si>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</si>
  <si>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</si>
  <si>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</si>
  <si>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</si>
  <si>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</si>
  <si>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</si>
  <si>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</si>
  <si>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</si>
  <si>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</si>
  <si>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</si>
  <si>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</si>
  <si>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</si>
  <si>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</si>
  <si>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</si>
  <si>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</si>
  <si>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</si>
  <si>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</si>
  <si>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</si>
  <si>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</si>
  <si>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</si>
  <si>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</si>
  <si>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</si>
  <si>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</si>
  <si>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</si>
  <si>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</si>
  <si>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</si>
  <si>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</si>
  <si>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</si>
  <si>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</si>
  <si>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</si>
  <si>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</si>
  <si>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</si>
  <si>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</si>
  <si>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</si>
  <si>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</si>
  <si>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</si>
  <si>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</si>
  <si>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</si>
  <si>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</si>
  <si>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</si>
  <si>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</si>
  <si>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</si>
  <si>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</si>
  <si>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</si>
  <si>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</si>
  <si>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</si>
  <si>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</si>
  <si>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</si>
  <si>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</si>
  <si>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</si>
  <si>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</si>
  <si>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</si>
  <si>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</si>
  <si>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</si>
  <si>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</si>
  <si>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</si>
  <si>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</si>
  <si>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</si>
  <si>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</si>
  <si>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</si>
  <si>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</si>
  <si>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</si>
  <si>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</si>
  <si>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</si>
  <si>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</si>
  <si>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</si>
  <si>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</si>
  <si>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</si>
  <si>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</si>
  <si>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</si>
  <si>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</si>
  <si>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</si>
  <si>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</si>
  <si>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</si>
  <si>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</si>
  <si>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</si>
  <si>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</si>
  <si>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</si>
  <si>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</si>
  <si>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</si>
  <si>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</si>
  <si>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</si>
  <si>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</si>
  <si>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</si>
  <si>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</si>
  <si>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</si>
  <si>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</si>
  <si>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</si>
  <si>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</si>
  <si>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</si>
  <si>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</si>
  <si>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</si>
  <si>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</si>
  <si>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</si>
  <si>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</si>
  <si>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</si>
  <si>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</si>
  <si>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</si>
  <si>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</si>
  <si>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</si>
  <si>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</si>
  <si>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</si>
  <si>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</si>
  <si>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</si>
  <si>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</si>
  <si>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</si>
  <si>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</si>
  <si>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</si>
  <si>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</si>
  <si>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</si>
  <si>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</si>
  <si>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</si>
  <si>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</si>
  <si>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</si>
  <si>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</si>
  <si>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</si>
  <si>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</si>
  <si>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</si>
  <si>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</si>
  <si>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</si>
  <si>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</si>
  <si>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</si>
  <si>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</si>
  <si>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</si>
  <si>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</si>
  <si>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</si>
  <si>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</si>
  <si>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</si>
  <si>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</si>
  <si>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</si>
  <si>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</si>
  <si>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</si>
  <si>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</si>
  <si>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</si>
  <si>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</si>
  <si>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</si>
  <si>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</si>
  <si>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</si>
  <si>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</si>
  <si>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</si>
  <si>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</si>
  <si>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</si>
  <si>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</si>
  <si>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</si>
  <si>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</si>
  <si>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</si>
  <si>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</si>
  <si>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</si>
  <si>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</si>
  <si>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</si>
  <si>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</si>
  <si>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</si>
  <si>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</si>
  <si>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</si>
  <si>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</si>
  <si>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</si>
  <si>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</si>
  <si>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</si>
  <si>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</si>
  <si>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</si>
  <si>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</si>
  <si>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</si>
  <si>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</si>
  <si>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</si>
  <si>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</si>
  <si>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</si>
  <si>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</si>
  <si>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</si>
  <si>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</si>
  <si>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</si>
  <si>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</si>
  <si>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</si>
  <si>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</si>
  <si>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</si>
  <si>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</si>
  <si>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</si>
  <si>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</si>
  <si>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</si>
  <si>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</si>
  <si>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</si>
  <si>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</si>
  <si>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</si>
  <si>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</si>
  <si>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</si>
  <si>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</si>
  <si>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</si>
  <si>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</si>
  <si>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</si>
  <si>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</si>
  <si>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</si>
  <si>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</si>
  <si>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</si>
  <si>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</si>
  <si>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</si>
  <si>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</si>
  <si>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</si>
  <si>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</si>
  <si>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</si>
  <si>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</si>
  <si>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</si>
  <si>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</si>
  <si>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</si>
  <si>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</si>
  <si>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</si>
  <si>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</si>
  <si>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</si>
  <si>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</si>
  <si>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</si>
  <si>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</si>
  <si>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</si>
  <si>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</si>
  <si>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</si>
  <si>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</si>
  <si>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</si>
  <si>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</si>
  <si>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</si>
  <si>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</si>
  <si>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</si>
  <si>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</si>
  <si>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</si>
  <si>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</si>
  <si>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</si>
  <si>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</si>
  <si>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</si>
  <si>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</si>
  <si>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</si>
  <si>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</si>
  <si>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</si>
  <si>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</si>
  <si>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</si>
  <si>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</si>
  <si>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</si>
  <si>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</si>
  <si>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</si>
  <si>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</si>
  <si>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</si>
  <si>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</si>
  <si>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</si>
  <si>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</si>
  <si>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</si>
  <si>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</si>
  <si>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</si>
  <si>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</si>
  <si>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</si>
  <si>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</si>
  <si>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</si>
  <si>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</si>
  <si>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</si>
  <si>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</si>
  <si>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</si>
  <si>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</si>
  <si>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</si>
  <si>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</si>
  <si>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</si>
  <si>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</si>
  <si>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</si>
  <si>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</si>
  <si>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</si>
  <si>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</si>
  <si>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</si>
  <si>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</si>
  <si>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</si>
  <si>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</si>
  <si>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</si>
  <si>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</si>
  <si>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</si>
  <si>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</si>
  <si>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</si>
  <si>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</si>
  <si>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</si>
  <si>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</si>
  <si>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</si>
  <si>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</si>
  <si>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</si>
  <si>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</si>
  <si>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</si>
  <si>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</si>
  <si>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</si>
  <si>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</si>
  <si>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</si>
  <si>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</si>
  <si>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</si>
  <si>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</si>
  <si>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</si>
  <si>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</si>
  <si>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</si>
  <si>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</si>
  <si>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</si>
  <si>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</si>
  <si>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</si>
  <si>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</si>
  <si>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</si>
  <si>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</si>
  <si>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</si>
  <si>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</si>
  <si>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</si>
  <si>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</si>
  <si>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</si>
  <si>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</si>
  <si>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</si>
  <si>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</si>
  <si>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</si>
  <si>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</si>
  <si>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</si>
  <si>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</si>
  <si>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</si>
  <si>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</si>
  <si>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</si>
  <si>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</si>
  <si>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</si>
  <si>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</si>
  <si>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</si>
  <si>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</si>
  <si>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</si>
  <si>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</si>
  <si>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</si>
  <si>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</si>
  <si>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</si>
  <si>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</si>
  <si>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</si>
  <si>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</si>
  <si>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</si>
  <si>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</si>
  <si>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</si>
  <si>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</si>
  <si>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</si>
  <si>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</si>
  <si>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</si>
  <si>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</si>
  <si>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</si>
  <si>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</si>
  <si>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</si>
  <si>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</si>
  <si>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</si>
  <si>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</si>
  <si>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</si>
  <si>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</si>
  <si>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</si>
  <si>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</si>
  <si>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</si>
  <si>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</si>
  <si>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</si>
  <si>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</si>
  <si>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</si>
  <si>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</si>
  <si>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</si>
  <si>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</si>
  <si>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</si>
  <si>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</si>
  <si>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</si>
  <si>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</si>
  <si>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</si>
  <si>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</si>
  <si>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</si>
  <si>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</si>
  <si>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</si>
  <si>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</si>
  <si>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</si>
  <si>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</si>
  <si>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</si>
  <si>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</si>
  <si>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</si>
  <si>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</si>
  <si>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</si>
  <si>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</si>
  <si>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</si>
  <si>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</si>
  <si>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</si>
  <si>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</si>
  <si>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</si>
  <si>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</si>
  <si>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</si>
  <si>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</si>
  <si>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</si>
  <si>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</si>
  <si>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</si>
  <si>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</si>
  <si>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</si>
  <si>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</si>
  <si>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</si>
  <si>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</si>
  <si>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</si>
  <si>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</si>
  <si>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</si>
  <si>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</si>
  <si>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</si>
  <si>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</si>
  <si>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</si>
  <si>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</si>
  <si>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</si>
  <si>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</si>
  <si>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</si>
  <si>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</si>
  <si>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</si>
  <si>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</si>
  <si>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</si>
  <si>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</si>
  <si>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</si>
  <si>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</si>
  <si>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</si>
  <si>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</si>
  <si>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</si>
  <si>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</si>
  <si>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</si>
  <si>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</si>
  <si>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</si>
  <si>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</si>
  <si>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</si>
  <si>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</si>
  <si>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</si>
  <si>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</si>
  <si>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</si>
  <si>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</si>
  <si>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</si>
  <si>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</si>
  <si>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</si>
  <si>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</si>
  <si>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</si>
  <si>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</si>
  <si>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</si>
  <si>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</si>
  <si>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</si>
  <si>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</si>
  <si>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</si>
  <si>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</si>
  <si>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</si>
  <si>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</si>
  <si>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</si>
  <si>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</si>
  <si>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</si>
  <si>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</si>
  <si>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</si>
  <si>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</si>
  <si>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</si>
  <si>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</si>
  <si>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</si>
  <si>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</si>
  <si>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</si>
  <si>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</si>
  <si>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</si>
  <si>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</si>
  <si>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</si>
  <si>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</si>
  <si>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</si>
  <si>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</si>
  <si>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</si>
  <si>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</si>
  <si>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</si>
  <si>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</si>
  <si>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</si>
  <si>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</si>
  <si>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</si>
  <si>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</si>
  <si>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</si>
  <si>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</si>
  <si>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</si>
  <si>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</si>
  <si>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</si>
  <si>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</si>
  <si>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</si>
  <si>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</si>
  <si>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</si>
  <si>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</si>
  <si>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</si>
  <si>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</si>
  <si>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</si>
  <si>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</si>
  <si>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</si>
  <si>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</si>
  <si>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</si>
  <si>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</si>
  <si>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</si>
  <si>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</si>
  <si>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</si>
  <si>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</si>
  <si>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</si>
  <si>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</si>
  <si>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</si>
  <si>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</si>
  <si>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</si>
  <si>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</si>
  <si>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</si>
  <si>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</si>
  <si>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</si>
  <si>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</si>
  <si>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</si>
  <si>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</si>
  <si>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</si>
  <si>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</si>
  <si>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</si>
  <si>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</si>
  <si>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</si>
  <si>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</si>
  <si>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</si>
  <si>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</si>
  <si>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</si>
  <si>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</si>
  <si>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</si>
  <si>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</si>
  <si>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</si>
  <si>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</si>
  <si>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</si>
  <si>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</si>
  <si>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</si>
  <si>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</si>
  <si>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</si>
  <si>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</si>
  <si>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</si>
  <si>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</si>
  <si>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</si>
  <si>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</si>
  <si>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</si>
  <si>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</si>
  <si>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</si>
  <si>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</si>
  <si>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</si>
  <si>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</si>
  <si>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</si>
  <si>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</si>
  <si>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</si>
  <si>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</si>
  <si>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</si>
  <si>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</si>
  <si>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</si>
  <si>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</si>
  <si>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</si>
  <si>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</si>
  <si>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</si>
  <si>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</si>
  <si>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</si>
  <si>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</si>
  <si>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</si>
  <si>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</si>
  <si>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</si>
  <si>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</si>
  <si>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</si>
  <si>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</si>
  <si>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</si>
  <si>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</si>
  <si>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</si>
  <si>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</si>
  <si>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</si>
  <si>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</si>
  <si>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</si>
  <si>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</si>
  <si>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</si>
  <si>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</si>
  <si>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</si>
  <si>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</si>
  <si>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</si>
  <si>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</si>
  <si>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</si>
  <si>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</si>
  <si>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</si>
  <si>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</si>
  <si>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</si>
  <si>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</si>
  <si>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</si>
  <si>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</si>
  <si>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</si>
  <si>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</si>
  <si>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</si>
  <si>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</si>
  <si>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</si>
  <si>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</si>
  <si>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</si>
  <si>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</si>
  <si>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</si>
  <si>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</si>
  <si>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</si>
  <si>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</si>
  <si>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</si>
  <si>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</si>
  <si>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</si>
  <si>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</si>
  <si>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</si>
  <si>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</si>
  <si>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</si>
  <si>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</si>
  <si>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</si>
  <si>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</si>
  <si>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</si>
  <si>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</si>
  <si>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</si>
  <si>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</si>
  <si>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</si>
  <si>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</si>
  <si>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</si>
  <si>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</si>
  <si>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</si>
  <si>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</si>
  <si>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</si>
  <si>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</si>
  <si>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</si>
  <si>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</si>
  <si>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</si>
  <si>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</si>
  <si>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</si>
  <si>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</si>
  <si>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</si>
  <si>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</si>
  <si>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</si>
  <si>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</si>
  <si>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</si>
  <si>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</si>
  <si>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</si>
  <si>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</si>
  <si>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</si>
  <si>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</si>
  <si>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</si>
  <si>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</si>
  <si>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</si>
  <si>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</si>
  <si>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</si>
  <si>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</si>
  <si>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</si>
  <si>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</si>
  <si>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</si>
  <si>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</si>
  <si>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</si>
  <si>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</si>
  <si>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</si>
  <si>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</si>
  <si>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</si>
  <si>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</si>
  <si>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</si>
  <si>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</si>
  <si>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</si>
  <si>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</si>
  <si>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</si>
  <si>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</si>
  <si>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</si>
  <si>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</si>
  <si>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</si>
  <si>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</si>
  <si>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</si>
  <si>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</si>
  <si>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</si>
  <si>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</si>
  <si>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</si>
  <si>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</si>
  <si>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</si>
  <si>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</si>
  <si>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</si>
  <si>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</si>
  <si>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</si>
  <si>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</si>
  <si>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</si>
  <si>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</si>
  <si>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</si>
  <si>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</si>
  <si>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</si>
  <si>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</si>
  <si>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</si>
  <si>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</si>
  <si>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</si>
  <si>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</si>
  <si>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</si>
  <si>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</si>
  <si>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</si>
  <si>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</si>
  <si>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</si>
  <si>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</si>
  <si>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</si>
  <si>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</si>
  <si>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</si>
  <si>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</si>
  <si>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</si>
  <si>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</si>
  <si>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</si>
  <si>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</si>
  <si>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</si>
  <si>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</si>
  <si>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</si>
  <si>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</si>
  <si>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</si>
  <si>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</si>
  <si>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</si>
  <si>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</si>
  <si>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</si>
  <si>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</si>
  <si>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</si>
  <si>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</si>
  <si>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</si>
  <si>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</si>
  <si>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</si>
  <si>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</si>
  <si>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</si>
  <si>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</si>
  <si>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</si>
  <si>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</si>
  <si>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</si>
  <si>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</si>
  <si>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</si>
  <si>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</si>
  <si>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</si>
  <si>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</si>
  <si>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</si>
  <si>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</si>
  <si>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</si>
  <si>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</si>
  <si>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</si>
  <si>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</si>
  <si>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</si>
  <si>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</si>
  <si>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</si>
  <si>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</si>
  <si>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</si>
  <si>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</si>
  <si>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</si>
  <si>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</si>
  <si>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</si>
  <si>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</si>
  <si>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</si>
  <si>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</si>
  <si>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</si>
  <si>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</si>
  <si>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</si>
  <si>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</si>
  <si>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</si>
  <si>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</si>
  <si>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</si>
  <si>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</si>
  <si>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</si>
  <si>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</si>
  <si>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</si>
  <si>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</si>
  <si>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</si>
  <si>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</si>
  <si>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</si>
  <si>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</si>
  <si>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</si>
  <si>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</si>
  <si>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</si>
  <si>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</si>
  <si>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</si>
  <si>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</si>
  <si>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</si>
  <si>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</si>
  <si>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</si>
  <si>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</si>
  <si>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</si>
  <si>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</si>
  <si>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</si>
  <si>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</si>
  <si>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</si>
  <si>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</si>
  <si>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</si>
  <si>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</si>
  <si>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</si>
  <si>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</si>
  <si>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</si>
  <si>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</si>
  <si>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</si>
  <si>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</si>
  <si>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</si>
  <si>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</si>
  <si>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</si>
  <si>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</si>
  <si>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</si>
  <si>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</si>
  <si>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</si>
  <si>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</si>
  <si>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</si>
  <si>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</si>
  <si>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</si>
  <si>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</si>
  <si>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</si>
  <si>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</si>
  <si>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</si>
  <si>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</si>
  <si>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</si>
  <si>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</si>
  <si>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</si>
  <si>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</si>
  <si>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</si>
  <si>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</si>
  <si>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</si>
  <si>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</si>
  <si>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</si>
  <si>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</si>
  <si>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</si>
  <si>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</si>
  <si>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</si>
  <si>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</si>
  <si>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</si>
  <si>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</si>
  <si>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</si>
  <si>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</si>
  <si>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</si>
  <si>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</si>
  <si>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</si>
  <si>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</si>
  <si>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</si>
  <si>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</si>
  <si>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</si>
  <si>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</si>
  <si>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</si>
  <si>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</si>
  <si>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</si>
  <si>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</si>
  <si>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</si>
  <si>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</si>
  <si>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</si>
  <si>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</si>
  <si>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</si>
  <si>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</si>
  <si>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</si>
  <si>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</si>
  <si>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</si>
  <si>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</si>
  <si>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</si>
  <si>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</si>
  <si>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</si>
  <si>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</si>
  <si>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</si>
  <si>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</si>
  <si>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</si>
  <si>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</si>
  <si>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</si>
  <si>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</si>
  <si>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</si>
  <si>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</si>
  <si>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</si>
  <si>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</si>
  <si>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</si>
  <si>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</si>
  <si>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</si>
  <si>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</si>
  <si>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</si>
  <si>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</si>
  <si>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</si>
  <si>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</si>
  <si>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</si>
  <si>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</si>
  <si>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</si>
  <si>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</si>
  <si>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</si>
  <si>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</si>
  <si>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</si>
  <si>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</si>
  <si>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</si>
  <si>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</si>
  <si>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</si>
  <si>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</si>
  <si>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</si>
  <si>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</si>
  <si>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</si>
  <si>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</si>
  <si>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</si>
  <si>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</si>
  <si>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</si>
  <si>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</si>
  <si>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</si>
  <si>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</si>
  <si>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</si>
  <si>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</si>
  <si>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</si>
  <si>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</si>
  <si>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</si>
  <si>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</si>
  <si>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</si>
  <si>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</si>
  <si>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</si>
  <si>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</si>
  <si>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</si>
  <si>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</si>
  <si>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</si>
  <si>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</si>
  <si>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</si>
  <si>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</si>
  <si>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</si>
  <si>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</si>
  <si>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</si>
  <si>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</si>
  <si>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</si>
  <si>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</si>
  <si>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</si>
  <si>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</si>
  <si>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</si>
  <si>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</si>
  <si>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</si>
  <si>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</si>
  <si>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</si>
  <si>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</si>
  <si>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</si>
  <si>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</si>
  <si>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</si>
  <si>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</si>
  <si>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</si>
  <si>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</si>
  <si>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</si>
  <si>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</si>
  <si>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</si>
  <si>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</si>
  <si>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</si>
  <si>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</si>
  <si>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</si>
  <si>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</si>
  <si>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</si>
  <si>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</si>
  <si>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</si>
  <si>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</si>
  <si>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</si>
  <si>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</si>
  <si>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</si>
  <si>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</si>
  <si>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</si>
  <si>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</si>
  <si>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</si>
  <si>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</si>
  <si>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</si>
  <si>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</si>
  <si>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</si>
  <si>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</si>
  <si>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</si>
  <si>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</si>
  <si>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</si>
  <si>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</si>
  <si>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</si>
  <si>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</si>
  <si>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</si>
  <si>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</si>
  <si>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</si>
  <si>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</si>
  <si>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</si>
  <si>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</si>
  <si>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</si>
  <si>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</si>
  <si>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</si>
  <si>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</si>
  <si>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</si>
  <si>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</si>
  <si>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</si>
  <si>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</si>
  <si>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</si>
  <si>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</si>
  <si>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</si>
  <si>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</si>
  <si>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</si>
  <si>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</si>
  <si>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</si>
  <si>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</si>
  <si>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</si>
  <si>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</si>
  <si>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</si>
  <si>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</si>
  <si>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</si>
  <si>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</si>
  <si>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</si>
  <si>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</si>
  <si>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</si>
  <si>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</si>
  <si>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</si>
  <si>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</si>
  <si>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</si>
  <si>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</si>
  <si>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</si>
  <si>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</si>
  <si>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</si>
  <si>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</si>
  <si>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</si>
  <si>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</si>
  <si>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</si>
  <si>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</si>
  <si>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</si>
  <si>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</si>
  <si>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</si>
  <si>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</si>
  <si>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</si>
  <si>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</si>
  <si>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</si>
  <si>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</si>
  <si>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</si>
  <si>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</si>
  <si>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</si>
  <si>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</si>
  <si>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</si>
  <si>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</si>
  <si>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</si>
  <si>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</si>
  <si>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</si>
  <si>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</si>
  <si>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</si>
  <si>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</si>
  <si>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</si>
  <si>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</si>
  <si>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</si>
  <si>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</si>
  <si>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</si>
  <si>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</si>
  <si>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</si>
  <si>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</si>
  <si>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</si>
  <si>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</si>
  <si>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</si>
  <si>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</si>
  <si>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</si>
  <si>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</si>
  <si>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</si>
  <si>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</si>
  <si>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</si>
  <si>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</si>
  <si>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</si>
  <si>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</si>
  <si>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</si>
  <si>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</si>
  <si>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</si>
  <si>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</si>
  <si>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</si>
  <si>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</si>
  <si>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</si>
  <si>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</si>
  <si>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</si>
  <si>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</si>
  <si>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</si>
  <si>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</si>
  <si>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</si>
  <si>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</si>
  <si>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</si>
  <si>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</si>
  <si>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</si>
  <si>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</si>
  <si>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</si>
  <si>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</si>
  <si>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</si>
  <si>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</si>
  <si>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</si>
  <si>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</si>
  <si>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</si>
  <si>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</si>
  <si>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</si>
  <si>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</si>
  <si>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</si>
  <si>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</si>
  <si>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</si>
  <si>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</si>
  <si>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</si>
  <si>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</si>
  <si>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</si>
  <si>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</si>
  <si>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</si>
  <si>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</si>
  <si>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</si>
  <si>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</si>
  <si>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</si>
  <si>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</si>
  <si>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</si>
  <si>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</si>
  <si>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</si>
  <si>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</si>
  <si>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</si>
  <si>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</si>
  <si>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</si>
  <si>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</si>
  <si>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</si>
  <si>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</si>
  <si>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</si>
  <si>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</si>
  <si>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</si>
  <si>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</si>
  <si>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</si>
  <si>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</si>
  <si>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</si>
  <si>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</si>
  <si>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</si>
  <si>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</si>
  <si>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</si>
  <si>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</si>
  <si>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</si>
  <si>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</si>
  <si>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</si>
  <si>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</si>
  <si>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</si>
  <si>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</si>
  <si>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</si>
  <si>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</si>
  <si>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</si>
  <si>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</si>
  <si>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</si>
  <si>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</si>
  <si>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</si>
  <si>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</si>
  <si>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</si>
  <si>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</si>
  <si>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</si>
  <si>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</si>
  <si>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</si>
  <si>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</si>
  <si>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</si>
  <si>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</si>
  <si>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</si>
  <si>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</si>
  <si>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</si>
  <si>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</si>
  <si>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</si>
  <si>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</si>
  <si>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</si>
  <si>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</si>
  <si>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</si>
  <si>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</si>
  <si>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</si>
  <si>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</si>
  <si>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</si>
  <si>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</si>
  <si>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</si>
  <si>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</si>
  <si>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</si>
  <si>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</si>
  <si>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</si>
  <si>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</si>
  <si>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</si>
  <si>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</si>
  <si>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</si>
  <si>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</si>
  <si>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</si>
  <si>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</si>
  <si>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</si>
  <si>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</si>
  <si>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</si>
  <si>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</si>
  <si>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</si>
  <si>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</si>
  <si>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</si>
  <si>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</si>
  <si>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</si>
  <si>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</si>
  <si>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</si>
  <si>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</si>
  <si>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</si>
  <si>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</si>
  <si>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</si>
  <si>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</si>
  <si>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</si>
  <si>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</si>
  <si>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</si>
  <si>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</si>
  <si>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</si>
  <si>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</si>
  <si>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</si>
  <si>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</si>
  <si>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</si>
  <si>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</si>
  <si>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</si>
  <si>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</si>
  <si>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</si>
  <si>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</si>
  <si>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</si>
  <si>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</si>
  <si>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</si>
  <si>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</si>
  <si>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</si>
  <si>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</si>
  <si>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</si>
  <si>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</si>
  <si>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</si>
  <si>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</si>
  <si>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</si>
  <si>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</si>
  <si>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</si>
  <si>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</si>
  <si>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</si>
  <si>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</si>
  <si>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</si>
  <si>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</si>
  <si>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</si>
  <si>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</si>
  <si>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</si>
  <si>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</si>
  <si>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</si>
  <si>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</si>
  <si>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</si>
  <si>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</si>
  <si>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</si>
  <si>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</si>
  <si>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</si>
  <si>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</si>
  <si>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</si>
  <si>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</si>
  <si>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</si>
  <si>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</si>
  <si>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</si>
  <si>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</si>
  <si>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</si>
  <si>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</si>
  <si>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</si>
  <si>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</si>
  <si>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</si>
  <si>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</si>
  <si>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</si>
  <si>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</si>
  <si>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</si>
  <si>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</si>
  <si>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</si>
  <si>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</si>
  <si>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</si>
  <si>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</si>
  <si>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</si>
  <si>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</si>
  <si>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</si>
  <si>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</si>
  <si>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</si>
  <si>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</si>
  <si>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</si>
  <si>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</si>
  <si>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</si>
  <si>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</si>
  <si>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</si>
  <si>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</si>
  <si>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</si>
  <si>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</si>
  <si>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</si>
  <si>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</si>
  <si>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</si>
  <si>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</si>
  <si>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</si>
  <si>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</si>
  <si>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</si>
  <si>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</si>
  <si>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</si>
  <si>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</si>
  <si>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</si>
  <si>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</si>
  <si>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</si>
  <si>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</si>
  <si>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</si>
  <si>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</si>
  <si>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</si>
  <si>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</si>
  <si>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</si>
  <si>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</si>
  <si>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</si>
  <si>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</si>
  <si>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</si>
  <si>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</si>
  <si>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</si>
  <si>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</si>
  <si>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</si>
  <si>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</si>
  <si>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</si>
  <si>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</si>
  <si>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</si>
  <si>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</si>
  <si>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</si>
  <si>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</si>
  <si>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</si>
  <si>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</si>
  <si>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</si>
  <si>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</si>
  <si>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</si>
  <si>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</si>
  <si>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</si>
  <si>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</si>
  <si>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</si>
  <si>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</si>
  <si>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</si>
  <si>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</si>
  <si>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</si>
  <si>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</si>
  <si>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</si>
  <si>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</si>
  <si>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</si>
  <si>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</si>
  <si>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</si>
  <si>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</si>
  <si>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</si>
  <si>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</si>
  <si>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</si>
  <si>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</si>
  <si>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</si>
  <si>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</si>
  <si>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</si>
  <si>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</si>
  <si>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</si>
  <si>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</si>
  <si>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</si>
  <si>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</si>
  <si>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</si>
  <si>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</si>
  <si>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</si>
  <si>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</si>
  <si>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</si>
  <si>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</si>
  <si>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</si>
  <si>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</si>
  <si>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</si>
  <si>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</si>
  <si>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</si>
  <si>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</si>
  <si>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</si>
  <si>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</si>
  <si>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</si>
  <si>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</si>
  <si>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</si>
  <si>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</si>
  <si>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</si>
  <si>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</si>
  <si>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</si>
  <si>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</si>
  <si>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</si>
  <si>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</si>
  <si>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</si>
  <si>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</si>
  <si>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</si>
  <si>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</si>
  <si>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</si>
  <si>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</si>
  <si>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</si>
  <si>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</si>
  <si>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</si>
  <si>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</si>
  <si>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</si>
  <si>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</si>
  <si>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</si>
  <si>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</si>
  <si>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</si>
  <si>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</si>
  <si>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</si>
  <si>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</si>
  <si>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</si>
  <si>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</si>
  <si>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</si>
  <si>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</si>
  <si>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</si>
  <si>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</si>
  <si>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</si>
  <si>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</si>
  <si>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</si>
  <si>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</si>
  <si>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</si>
  <si>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</si>
  <si>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</si>
  <si>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</si>
  <si>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</si>
  <si>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</si>
  <si>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</si>
  <si>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</si>
  <si>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</si>
  <si>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</si>
  <si>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</si>
  <si>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</si>
  <si>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</si>
  <si>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</si>
  <si>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</si>
  <si>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</si>
  <si>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</si>
  <si>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</si>
  <si>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</si>
  <si>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</si>
  <si>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</si>
  <si>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</si>
  <si>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</si>
  <si>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</si>
  <si>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</si>
  <si>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</si>
  <si>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</si>
  <si>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</si>
  <si>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</si>
  <si>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</si>
  <si>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</si>
  <si>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</si>
  <si>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</si>
  <si>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</si>
  <si>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</si>
  <si>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</si>
  <si>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</si>
  <si>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</si>
  <si>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</si>
  <si>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</si>
  <si>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</si>
  <si>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</si>
  <si>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</si>
  <si>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</si>
  <si>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</si>
  <si>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</si>
  <si>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</si>
  <si>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</si>
  <si>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</si>
  <si>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</si>
  <si>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</si>
  <si>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</si>
  <si>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</si>
  <si>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</si>
  <si>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</si>
  <si>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</si>
  <si>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</si>
  <si>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</si>
  <si>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</si>
  <si>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</si>
  <si>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</si>
  <si>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</si>
  <si>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</si>
  <si>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</si>
  <si>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</si>
  <si>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</si>
  <si>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</si>
  <si>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</si>
  <si>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</si>
  <si>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</si>
  <si>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</si>
  <si>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</si>
  <si>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</si>
  <si>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</si>
  <si>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</si>
  <si>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</si>
  <si>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</si>
  <si>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</si>
  <si>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</si>
  <si>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</si>
  <si>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</si>
  <si>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</si>
  <si>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</si>
  <si>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</si>
  <si>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</si>
  <si>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</si>
  <si>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</si>
  <si>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</si>
  <si>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</si>
  <si>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</si>
  <si>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</si>
  <si>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</si>
  <si>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</si>
  <si>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</si>
  <si>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</si>
  <si>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</si>
  <si>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</si>
  <si>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</si>
  <si>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</si>
  <si>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</si>
  <si>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</si>
  <si>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</si>
  <si>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</si>
  <si>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</si>
  <si>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</si>
  <si>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</si>
  <si>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</si>
  <si>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</si>
  <si>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</si>
  <si>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</si>
  <si>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</si>
  <si>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</si>
  <si>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</si>
  <si>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</si>
  <si>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</si>
  <si>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</si>
  <si>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</si>
  <si>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</si>
  <si>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</si>
  <si>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</si>
  <si>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</si>
  <si>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</si>
  <si>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</si>
  <si>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</si>
  <si>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</si>
  <si>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</si>
  <si>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</si>
  <si>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</si>
  <si>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</si>
  <si>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</si>
  <si>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</si>
  <si>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</si>
  <si>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</si>
  <si>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</si>
  <si>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</si>
  <si>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</si>
  <si>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</si>
  <si>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</si>
  <si>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</si>
  <si>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</si>
  <si>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</si>
  <si>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</si>
  <si>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</si>
  <si>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</si>
  <si>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</si>
  <si>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</si>
  <si>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</si>
  <si>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</si>
  <si>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</si>
  <si>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</si>
  <si>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</si>
  <si>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</si>
  <si>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</si>
  <si>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</si>
  <si>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</si>
  <si>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</si>
  <si>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</si>
  <si>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</si>
  <si>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</si>
  <si>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</si>
  <si>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</si>
  <si>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</si>
  <si>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</si>
  <si>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</si>
  <si>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</si>
  <si>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</si>
  <si>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</si>
  <si>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</si>
  <si>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</si>
  <si>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</si>
  <si>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</si>
  <si>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</si>
  <si>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</si>
  <si>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</si>
  <si>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</si>
  <si>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</si>
  <si>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</si>
  <si>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</si>
  <si>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</si>
  <si>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</si>
  <si>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</si>
  <si>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</si>
  <si>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</si>
  <si>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</si>
  <si>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</si>
  <si>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</si>
  <si>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</si>
  <si>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</si>
  <si>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</si>
  <si>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</si>
  <si>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</si>
  <si>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</si>
  <si>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</si>
  <si>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</si>
  <si>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</si>
  <si>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</si>
  <si>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</si>
  <si>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</si>
  <si>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</si>
  <si>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</si>
  <si>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</si>
  <si>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</si>
  <si>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</si>
  <si>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</si>
  <si>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</si>
  <si>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</si>
  <si>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</si>
  <si>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</si>
  <si>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</si>
  <si>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</si>
  <si>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</si>
  <si>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</si>
  <si>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</si>
  <si>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</si>
  <si>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</si>
  <si>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</si>
  <si>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</si>
  <si>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</si>
  <si>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</si>
  <si>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</si>
  <si>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</si>
  <si>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</si>
  <si>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</si>
  <si>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</si>
  <si>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</si>
  <si>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</si>
  <si>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</si>
  <si>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</si>
  <si>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</si>
  <si>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</si>
  <si>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</si>
  <si>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</si>
  <si>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</si>
  <si>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</si>
  <si>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</si>
  <si>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</si>
  <si>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</si>
  <si>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</si>
  <si>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</si>
  <si>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</si>
  <si>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</si>
  <si>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</si>
  <si>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</si>
  <si>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</si>
  <si>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</si>
  <si>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</si>
  <si>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</si>
  <si>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</si>
  <si>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</si>
  <si>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</si>
  <si>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</si>
  <si>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</si>
  <si>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</si>
  <si>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</si>
  <si>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</si>
  <si>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</si>
  <si>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</si>
  <si>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</si>
  <si>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</si>
  <si>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</si>
  <si>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</si>
  <si>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</si>
  <si>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</si>
  <si>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</si>
  <si>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</si>
  <si>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</si>
  <si>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</si>
  <si>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</si>
  <si>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</si>
  <si>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</si>
  <si>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</si>
  <si>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</si>
  <si>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</si>
  <si>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</si>
  <si>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</si>
  <si>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</si>
  <si>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</si>
  <si>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</si>
  <si>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</si>
  <si>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</si>
  <si>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</si>
  <si>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</si>
  <si>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</si>
  <si>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</si>
  <si>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</si>
  <si>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</si>
  <si>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</si>
  <si>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</si>
  <si>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</si>
  <si>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</si>
  <si>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</si>
  <si>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</si>
  <si>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</si>
  <si>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</si>
  <si>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</si>
  <si>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</si>
  <si>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</si>
  <si>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</si>
  <si>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</si>
  <si>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</si>
  <si>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</si>
  <si>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</si>
  <si>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</si>
  <si>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</si>
  <si>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</si>
  <si>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</si>
  <si>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</si>
  <si>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</si>
  <si>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</si>
  <si>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</si>
  <si>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</si>
  <si>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</si>
  <si>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</si>
  <si>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</si>
  <si>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</si>
  <si>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</si>
  <si>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</si>
  <si>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</si>
  <si>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</si>
  <si>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</si>
  <si>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</si>
  <si>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</si>
  <si>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</si>
  <si>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</si>
  <si>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</si>
  <si>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</si>
  <si>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</si>
  <si>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</si>
  <si>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</si>
  <si>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</si>
  <si>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</si>
  <si>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</si>
  <si>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</si>
  <si>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</si>
  <si>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</si>
  <si>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</si>
  <si>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</si>
  <si>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</si>
  <si>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</si>
  <si>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</si>
  <si>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</si>
  <si>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</si>
  <si>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</si>
  <si>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</si>
  <si>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</si>
  <si>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</si>
  <si>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</si>
  <si>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</si>
  <si>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</si>
  <si>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</si>
  <si>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</si>
  <si>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</si>
  <si>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</si>
  <si>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</si>
  <si>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</si>
  <si>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</si>
  <si>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</si>
  <si>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</si>
  <si>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</si>
  <si>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</si>
  <si>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</si>
  <si>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</si>
  <si>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</si>
  <si>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</si>
  <si>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</si>
  <si>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</si>
  <si>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</si>
  <si>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</si>
  <si>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</si>
  <si>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</si>
  <si>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</si>
  <si>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</si>
  <si>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</si>
  <si>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</si>
  <si>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</si>
  <si>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</si>
  <si>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</si>
  <si>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</si>
  <si>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</si>
  <si>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</si>
  <si>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</si>
  <si>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</si>
  <si>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</si>
  <si>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</si>
  <si>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</si>
  <si>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</si>
  <si>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</si>
  <si>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</si>
  <si>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</si>
  <si>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</si>
  <si>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</si>
  <si>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</si>
  <si>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</si>
  <si>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</si>
  <si>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</si>
  <si>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</si>
  <si>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</si>
  <si>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</si>
  <si>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</si>
  <si>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</si>
  <si>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</si>
  <si>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</si>
  <si>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</si>
  <si>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</si>
  <si>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</si>
  <si>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</si>
  <si>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</si>
  <si>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</si>
  <si>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</si>
  <si>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</si>
  <si>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</si>
  <si>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</si>
  <si>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</si>
  <si>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</si>
  <si>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</si>
  <si>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</si>
  <si>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</si>
  <si>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</si>
  <si>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</si>
  <si>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</si>
  <si>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</si>
  <si>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</si>
  <si>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</si>
  <si>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</si>
  <si>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</si>
  <si>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</si>
  <si>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</si>
  <si>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</si>
  <si>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</si>
  <si>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</si>
  <si>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</si>
  <si>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</si>
  <si>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</si>
  <si>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</si>
  <si>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PCM-20251127-00000511</t>
  </si>
  <si>
    <t xml:space="preserve">Restored by PG </t>
  </si>
  <si>
    <t xml:space="preserve">PCM-20251127-00000504
</t>
  </si>
  <si>
    <t xml:space="preserve">2025-11-27 08:06:19
</t>
  </si>
  <si>
    <t>PCM-20251127-00000908</t>
  </si>
  <si>
    <t>team dispatched ETA:45 Min</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</si>
  <si>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</si>
  <si>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</si>
  <si>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</si>
  <si>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</si>
  <si>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</si>
  <si>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PCM-20251127-00000809</t>
  </si>
  <si>
    <t>60 min</t>
  </si>
  <si>
    <t>PCM-20251127-00000797</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</si>
  <si>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</si>
  <si>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</si>
  <si>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</si>
  <si>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</si>
  <si>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</si>
  <si>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</si>
  <si>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</si>
  <si>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</si>
  <si>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</si>
  <si>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TT-20251127-00136-NO NEW PCM</t>
  </si>
  <si>
    <t>EM Team on the way ETA: 40 Mins</t>
  </si>
  <si>
    <t>PCM-20251127-00000839</t>
  </si>
  <si>
    <t>EM Team on the way ETA: 60 Mins</t>
  </si>
  <si>
    <t>NO PCM</t>
  </si>
  <si>
    <t>ETA 30 min</t>
  </si>
  <si>
    <t>PCM-20251127-00000803</t>
  </si>
  <si>
    <t xml:space="preserve">team at site TS </t>
  </si>
  <si>
    <t>PCM-20251127-00000893</t>
  </si>
  <si>
    <t>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</si>
</sst>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style="thin">
        <color indexed="64"/>
      </right>
      <top style="thin">
        <color indexed="64"/>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34" fillId="0" borderId="0" xfId="0" applyFont="1"/>
    <xf numFmtId="0" fontId="35" fillId="0" borderId="0" xfId="0" applyFont="1"/>
    <xf numFmtId="0" fontId="12" fillId="2" borderId="18" xfId="0" applyFont="1" applyFill="1" applyBorder="1" applyAlignment="1">
      <alignment horizontal="center" vertical="center" wrapText="1"/>
    </xf>
    <xf numFmtId="165" fontId="12" fillId="2" borderId="19"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56" dataDxfId="155" headerRowBorderDxfId="153" tableBorderDxfId="154" totalsRowBorderDxfId="152">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3" dataDxfId="62" headerRowBorderDxfId="60" tableBorderDxfId="61">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6" totalsRowShown="0" headerRowDxfId="47" dataDxfId="46" headerRowBorderDxfId="44" tableBorderDxfId="45" totalsRowBorderDxfId="43">
  <autoFilter ref="A1:L3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30" dataDxfId="29" headerRowBorderDxfId="27" tableBorderDxfId="28">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325.54968252314575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45988.498108449072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45988.498108449072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45988.498108449072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45988.498108449072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45988.498108449072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45988.498108449072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45988.498108449072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45988.498108449072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45988.498108449072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45988.498108449072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45988.498108449072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45988.498108449072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45988.498108449072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45988.498108449072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45988.498108449072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45988.498108449072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45988.498108449072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45988.498108449072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45988.498108449072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45988.498108449072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45988.498108449072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45988.498108449072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45988.498108449072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45988.498108449072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45988.498108449072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45988.498108449072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45988.498108449072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45988.498108449072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45988.498108449072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45988.498108449072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45988.498108449072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45988.498108449072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45988.498108449072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45988.498108449072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45988.498108449072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45988.498108449072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45988.498108449072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45988.498108449072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45988.498108449072</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6D39E9D6-EE48-44E3-880E-368C5E43F7C0}"/>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163.49827048611041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4.1106894675904186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39107</v>
      </c>
      <c r="B5" s="18" t="str">
        <f>IFERROR(VLOOKUP(D5,DB!A:K,11,0),"")</f>
        <v>R2</v>
      </c>
      <c r="C5" s="18">
        <v>5</v>
      </c>
      <c r="D5" s="18" t="s">
        <v>24720</v>
      </c>
      <c r="E5" s="99" t="s">
        <v>39100</v>
      </c>
      <c r="F5" s="100">
        <v>45988.346597222226</v>
      </c>
      <c r="G5" s="101">
        <f ca="1">IFERROR(NOW()-F5,"-")</f>
        <v>0.15151122684619622</v>
      </c>
      <c r="H5" s="100">
        <v>45988.338935185187</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5" t="s">
        <v>39109</v>
      </c>
      <c r="B6" s="18" t="str">
        <f>IFERROR(VLOOKUP(D6,DB!A:K,11,0),"")</f>
        <v>R2</v>
      </c>
      <c r="C6" s="18">
        <v>1</v>
      </c>
      <c r="D6" s="18" t="s">
        <v>22825</v>
      </c>
      <c r="E6" s="99" t="s">
        <v>39021</v>
      </c>
      <c r="F6" s="100">
        <v>45988.400567129633</v>
      </c>
      <c r="G6" s="101">
        <f ca="1">IFERROR(NOW()-F6,"-")</f>
        <v>9.7541319439187646E-2</v>
      </c>
      <c r="H6" s="146" t="s">
        <v>39110</v>
      </c>
      <c r="I6" s="18" t="str">
        <f>IFERROR(VLOOKUP(D6,DB!A:F,6,0),"")</f>
        <v>SCECO</v>
      </c>
      <c r="J6" s="18" t="str">
        <f>IFERROR(VLOOKUP(D6,DB!A:G,7,0),"")</f>
        <v>Vandalized</v>
      </c>
      <c r="K6" s="19" t="s">
        <v>39108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45988.498108449072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45988.498108449072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45988.498108449072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45988.498108449072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45988.498108449072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45988.498108449072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45988.498108449072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45988.498108449072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45988.498108449072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45988.498108449072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45988.498108449072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45988.498108449072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45988.498108449072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45988.498108449072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45988.498108449072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45988.498108449072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45988.498108449072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45988.498108449072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45988.498108449072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45988.498108449072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45988.498108449072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45988.498108449072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45988.498108449072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45988.498108449072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45988.498108449072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45988.498108449072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45988.498108449072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45988.498108449072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45988.498108449072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45988.498108449072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45988.498108449072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45988.498108449072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45988.498108449072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45988.498108449072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45988.498108449072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45988.498108449072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45988.498108449072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45988.498108449072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45988.498108449072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45988.498108449072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45988.498108449072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45988.498108449072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45988.498108449072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45988.498108449072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45988.498108449072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45988.498108449072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45988.498108449072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45988.498108449072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45988.498108449072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45988.498108449072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45988.498108449072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45988.498108449072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45988.498108449072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45988.498108449072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45988.498108449072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45988.498108449072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45988.498108449072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45988.498108449072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45988.498108449072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45988.498108449072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45988.498108449072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45988.498108449072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45988.498108449072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45988.498108449072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45988.498108449072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45988.498108449072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45988.498108449072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45988.498108449072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45988.498108449072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45988.498108449072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45988.498108449072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45988.498108449072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45988.498108449072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45988.498108449072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45988.498108449072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45988.498108449072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45988.498108449072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45988.498108449072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45988.498108449072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45988.498108449072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45988.498108449072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45988.498108449072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45988.498108449072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45988.498108449072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45988.498108449072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45988.498108449072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45988.498108449072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45988.498108449072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45988.498108449072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39111</v>
      </c>
      <c r="B2" s="58" t="str">
        <f>IFERROR(VLOOKUP(D2,DB!A:K,11,0),"")</f>
        <v>R3</v>
      </c>
      <c r="C2" s="18">
        <v>1</v>
      </c>
      <c r="D2" s="58" t="s">
        <v>28517</v>
      </c>
      <c r="E2" s="92" t="s">
        <v>39100</v>
      </c>
      <c r="F2" s="20">
        <v>45988.481412037036</v>
      </c>
      <c r="G2" s="21">
        <f t="shared" ref="G2:G44" ca="1" si="0">IFERROR(NOW()-F2,"-")</f>
        <v>1.6696412036253605E-2</v>
      </c>
      <c r="H2" s="22">
        <v>45988.476377314815</v>
      </c>
      <c r="I2" s="19" t="str">
        <f>IFERROR(VLOOKUP(D2,DB!A:F,6,0),"")</f>
        <v>SCECO</v>
      </c>
      <c r="J2" s="18" t="str">
        <f>IFERROR(VLOOKUP(D2,DB!A:G,7,0),"")</f>
        <v>Good</v>
      </c>
      <c r="K2" s="42" t="s">
        <v>39112</v>
      </c>
      <c r="L2" s="23" t="str">
        <f>IFERROR(VLOOKUP(D2,DB!A:I,9,0),"")</f>
        <v>Latis</v>
      </c>
    </row>
    <row r="3" spans="1:13" ht="15" customHeight="1">
      <c r="A3" s="19"/>
      <c r="B3" s="58" t="str">
        <f>IFERROR(VLOOKUP(D3,DB!A:K,11,0),"")</f>
        <v/>
      </c>
      <c r="C3" s="18"/>
      <c r="D3" s="58" t="str">
        <f>IFERROR(VLOOKUP(#REF!,DB!#REF!,7,0),"")</f>
        <v/>
      </c>
      <c r="E3" s="18"/>
      <c r="F3" s="20"/>
      <c r="G3" s="21">
        <f t="shared" ca="1" si="0"/>
        <v>45988.498108449072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45988.498108449072</v>
      </c>
      <c r="H4" s="22"/>
      <c r="I4" s="19" t="str">
        <f>IFERROR(VLOOKUP(D4,DB!A:F,6,0),"")</f>
        <v/>
      </c>
      <c r="J4" s="18" t="str">
        <f>IFERROR(VLOOKUP(D4,DB!A:G,7,0),"")</f>
        <v/>
      </c>
      <c r="K4" s="42"/>
      <c r="L4" s="23" t="str">
        <f>IFERROR(VLOOKUP(D4,DB!A:I,9,0),"")</f>
        <v/>
      </c>
    </row>
    <row r="5" spans="1:13" ht="15" customHeight="1">
      <c r="A5" s="19"/>
      <c r="B5" s="58" t="str">
        <f>IFERROR(VLOOKUP(D5,DB!A:K,11,0),"")</f>
        <v/>
      </c>
      <c r="C5" s="18"/>
      <c r="D5" s="147"/>
      <c r="E5" s="18"/>
      <c r="F5" s="20"/>
      <c r="G5" s="21">
        <f t="shared" ca="1" si="0"/>
        <v>45988.498108449072</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45988.498108449072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45988.498108449072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45988.498108449072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45988.498108449072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45988.498108449072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45988.498108449072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45988.498108449072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45988.498108449072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45988.498108449072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45988.498108449072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45988.498108449072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45988.498108449072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45988.498108449072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45988.498108449072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45988.498108449072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45988.498108449072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45988.498108449072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45988.498108449072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45988.498108449072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45988.498108449072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45988.498108449072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45988.498108449072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45988.498108449072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45988.498108449072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45988.498108449072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45988.498108449072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45988.498108449072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45988.498108449072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45988.498108449072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45988.498108449072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45988.498108449072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45988.498108449072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45988.498108449072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45988.498108449072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45988.498108449072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45988.498108449072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45988.498108449072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45988.498108449072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45988.498108449072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45988.498108449072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45988.498108449072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45988.498108449072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45988.498108449072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45988.498108449072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45988.498108449072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45988.498108449072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45988.498108449072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45988.498108449072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45988.498108449072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45988.498108449072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45988.498108449072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45988.498108449072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45988.498108449072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45988.498108449072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45988.498108449072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45988.498108449072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45988.498108449072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45988.498108449072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45988.498108449072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45988.498108449072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45988.498108449072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45988.498108449072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45988.498108449072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45988.498108449072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45988.498108449072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45988.498108449072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45988.498108449072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45988.498108449072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45988.498108449072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45988.498108449072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45988.498108449072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45988.498108449072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45988.498108449072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45988.498108449072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45988.498108449072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45988.498108449072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45988.498108449072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45988.498108449072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45988.498108449072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45988.498108449072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45988.498108449072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45988.498108449072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45988.498108449072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45988.498108449072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45988.498108449072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45988.498108449072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45988.498108449072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45988.498108449072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45988.498108449072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45988.498108449072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45988.498108449072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45988.498108449072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45988.498108449072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45988.498108449072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45988.498108449072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45988.498108449072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45988.498108449072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45988.498108449072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45988.498108449072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45988.498108449072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45988.498108449072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45988.498108449072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45988.498108449072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45988.498108449072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45988.498108449072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45988.498108449072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45988.498108449072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45988.498108449072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45988.498108449072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45988.498108449072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45988.498108449072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45988.498108449072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45988.498108449072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45988.498108449072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45988.498108449072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45988.498108449072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45988.498108449072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45988.498108449072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45988.498108449072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45988.498108449072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45988.498108449072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45988.498108449072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45988.498108449072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45988.498108449072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45988.498108449072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45988.498108449072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45988.498108449072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45988.498108449072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45988.498108449072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45988.498108449072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45988.498108449072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45988.498108449072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45988.498108449072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45988.498108449072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45988.498108449072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45988.498108449072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45988.498108449072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45988.498108449072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45988.498108449072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45988.498108449072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45988.498108449072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45988.498108449072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45988.498108449072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45988.498108449072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45988.498108449072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45988.498108449072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45988.498108449072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45988.498108449072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45988.498108449072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45988.498108449072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45988.498108449072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45988.498108449072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45988.498108449072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45988.498108449072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45988.498108449072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45988.498108449072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45988.498108449072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45988.498108449072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45988.498108449072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45988.498108449072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45988.498108449072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45988.498108449072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45988.498108449072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45988.498108449072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45988.498108449072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45988.498108449072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45988.498108449072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45988.498108449072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45988.498108449072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45988.498108449072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45988.498108449072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45988.498108449072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45988.498108449072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45988.498108449072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45988.498108449072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45988.498108449072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45988.498108449072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45988.498108449072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45988.498108449072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45988.498108449072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45988.498108449072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45988.498108449072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45988.498108449072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45988.498108449072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45988.498108449072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45988.498108449072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45988.498108449072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45988.498108449072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45988.498108449072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45988.498108449072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45988.498108449072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45988.498108449072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45988.498108449072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45988.498108449072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45988.498108449072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45988.498108449072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45988.498108449072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45988.498108449072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45988.498108449072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45988.498108449072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45988.498108449072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45988.498108449072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45988.498108449072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45988.498108449072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45988.498108449072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45988.498108449072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45988.498108449072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45988.498108449072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45988.498108449072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45988.498108449072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45988.498108449072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45988.498108449072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45988.498108449072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45988.498108449072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45988.498108449072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45988.498108449072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45988.498108449072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45988.498108449072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45988.498108449072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45988.498108449072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45988.498108449072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45988.498108449072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45988.498108449072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45988.498108449072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45988.498108449072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45988.498108449072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45988.498108449072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45988.498108449072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45988.498108449072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45988.498108449072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45988.498108449072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45988.498108449072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45988.498108449072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45988.498108449072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45988.498108449072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45988.498108449072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45988.498108449072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45988.498108449072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45988.498108449072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45988.498108449072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45988.498108449072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45988.498108449072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45988.498108449072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45988.498108449072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45988.498108449072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45988.498108449072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45988.498108449072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45988.498108449072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45988.498108449072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45988.498108449072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45988.498108449072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45988.498108449072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45988.498108449072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45988.498108449072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45988.498108449072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45988.498108449072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45988.498108449072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45988.498108449072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45988.498108449072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45988.498108449072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45988.498108449072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45988.498108449072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45988.498108449072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45988.498108449072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45988.498108449072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45988.498108449072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45988.498108449072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45988.498108449072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45988.498108449072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45988.498108449072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45988.498108449072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45988.498108449072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45988.498108449072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45988.498108449072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45988.498108449072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45988.498108449072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45988.498108449072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45988.498108449072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45988.498108449072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45988.498108449072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45988.498108449072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45988.498108449072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45988.498108449072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45988.498108449072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45988.498108449072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45988.498108449072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45988.498108449072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45988.498108449072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45988.498108449072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45988.498108449072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45988.498108449072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45988.498108449072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45988.498108449072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45988.498108449072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45988.498108449072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45988.498108449072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45988.498108449072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45988.498108449072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45988.498108449072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45988.498108449072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45988.498108449072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45988.498108449072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45988.498108449072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45988.498108449072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45988.498108449072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45988.498108449072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45988.498108449072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45988.498108449072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45988.498108449072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45988.498108449072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45988.498108449072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45988.498108449072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45988.498108449072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45988.498108449072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45988.498108449072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45988.498108449072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45988.498108449072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45988.498108449072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45988.498108449072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45988.498108449072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45988.498108449072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45988.498108449072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45988.498108449072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45988.498108449072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45988.498108449072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45988.498108449072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45988.498108449072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45988.498108449072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45988.498108449072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45988.498108449072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45988.498108449072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45988.498108449072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45988.498108449072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45988.498108449072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45988.498108449072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45988.498108449072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45988.498108449072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45988.498108449072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45988.498108449072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45988.498108449072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45988.498108449072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45988.498108449072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45988.498108449072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45988.498108449072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45988.498108449072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45988.498108449072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45988.498108449072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45988.498108449072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45988.498108449072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45988.498108449072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45988.498108449072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45988.498108449072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45988.498108449072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45988.498108449072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45988.498108449072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45988.498108449072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45988.498108449072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45988.498108449072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45988.498108449072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45988.498108449072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45988.498108449072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45988.498108449072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45988.498108449072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45988.498108449072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45988.498108449072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45988.498108449072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45988.498108449072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45988.498108449072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45988.498108449072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45988.498108449072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45988.498108449072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45988.498108449072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45988.498108449072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45988.498108449072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45988.498108449072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45988.498108449072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45988.498108449072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45988.498108449072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45988.498108449072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45988.498108449072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45988.498108449072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45988.498108449072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45988.498108449072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45988.498108449072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45988.498108449072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45988.498108449072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45988.498108449072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45988.498108449072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45988.498108449072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45988.498108449072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45988.498108449072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45988.498108449072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45988.498108449072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45988.498108449072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45988.498108449072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45988.498108449072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45988.498108449072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45988.498108449072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45988.498108449072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45988.498108449072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45988.498108449072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45988.498108449072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45988.498108449072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45988.498108449072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45988.498108449072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45988.498108449072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45988.498108449072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45988.498108449072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45988.498108449072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45988.498108449072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45988.498108449072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45988.498108449072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45988.498108449072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45988.498108449072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45988.498108449072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45988.498108449072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45988.498108449072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45988.498108449072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45988.498108449072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45988.498108449072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45988.498108449072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45988.498108449072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45988.498108449072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45988.498108449072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45988.498108449072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45988.498108449072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45988.498108449072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45988.498108449072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45988.498108449072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45988.498108449072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45988.498108449072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45988.498108449072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45988.498108449072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45988.498108449072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45988.498108449072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45988.498108449072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45988.498108449072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45988.498108449072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45988.498108449072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45988.498108449072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45988.498108449072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45988.498108449072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45988.498108449072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45988.498108449072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45988.498108449072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45988.498108449072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45988.498108449072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45988.498108449072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45988.498108449072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45988.498108449072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45988.498108449072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45988.498108449072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45988.498108449072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45988.498108449072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45988.498108449072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45988.498108449072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45988.498108449072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45988.498108449072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45988.498108449072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45988.498108449072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45988.498108449072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45988.498108449072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45988.498108449072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45988.498108449072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45988.498108449072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45988.498108449072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45988.498108449072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45988.498108449072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45988.498108449072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45988.498108449072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45988.498108449072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45988.498108449072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45988.498108449072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45988.498108449072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45988.498108449072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45988.498108449072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45988.498108449072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45988.498108449072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45988.498108449072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45988.498108449072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45988.498108449072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45988.498108449072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45988.498108449072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45988.498108449072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45988.498108449072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45988.498108449072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45988.498108449072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45988.498108449072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45988.498108449072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45988.498108449072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45988.498108449072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45988.498108449072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45988.498108449072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45988.498108449072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45988.498108449072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45988.498108449072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45988.498108449072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45988.498108449072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45988.498108449072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45988.498108449072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45988.498108449072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45988.498108449072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45988.498108449072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45988.498108449072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45988.498108449072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45988.498108449072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45988.498108449072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45988.498108449072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45988.498108449072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45988.498108449072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45988.498108449072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45988.498108449072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45988.498108449072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45988.498108449072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45988.498108449072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45988.498108449072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45988.498108449072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45988.498108449072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45988.498108449072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45988.498108449072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45988.498108449072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45988.498108449072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45988.498108449072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45988.498108449072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45988.498108449072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45988.498108449072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45988.498108449072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45988.498108449072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45988.498108449072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45988.498108449072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45988.498108449072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45988.498108449072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45988.498108449072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45988.498108449072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45988.498108449072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45988.498108449072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45988.498108449072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45988.498108449072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45988.498108449072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45988.498108449072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45988.498108449072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45988.498108449072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45988.498108449072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45988.498108449072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45988.498108449072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45988.498108449072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45988.498108449072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45988.498108449072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45988.498108449072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45988.498108449072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45988.498108449072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45988.498108449072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45988.498108449072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45988.498108449072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45988.498108449072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45988.498108449072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45988.498108449072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45988.498108449072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45988.498108449072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45988.498108449072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45988.498108449072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45988.498108449072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45988.498108449072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45988.498108449072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45988.498108449072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45988.498108449072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45988.498108449072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45988.498108449072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45988.498108449072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45988.498108449072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45988.498108449072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45988.498108449072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45988.498108449072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45988.498108449072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45988.498108449072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45988.498108449072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45988.498108449072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45988.498108449072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45988.498108449072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45988.498108449072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45988.498108449072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45988.498108449072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45988.498108449072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45988.498108449072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45988.498108449072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45988.498108449072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45988.498108449072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45988.498108449072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45988.498108449072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45988.498108449072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45988.498108449072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45988.498108449072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45988.498108449072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45988.498108449072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45988.498108449072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45988.498108449072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45988.498108449072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45988.498108449072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45988.498108449072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45988.498108449072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45988.498108449072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45988.498108449072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45988.498108449072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45988.498108449072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45988.498108449072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45988.498108449072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45988.498108449072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45988.498108449072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45988.498108449072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45988.498108449072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45988.498108449072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45988.498108449072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45988.498108449072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45988.498108449072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45988.498108449072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45988.498108449072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45988.498108449072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45988.498108449072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45988.498108449072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45988.498108449072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45988.498108449072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45988.498108449072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45988.498108449072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45988.498108449072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45988.498108449072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45988.498108449072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45988.498108449072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45988.498108449072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45988.498108449072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45988.498108449072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45988.498108449072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45988.498108449072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45988.498108449072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45988.498108449072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45988.498108449072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45988.498108449072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45988.498108449072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45988.498108449072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45988.498108449072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45988.498108449072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45988.498108449072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45988.498108449072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45988.498108449072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45988.498108449072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45988.498108449072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45988.498108449072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45988.498108449072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45988.498108449072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45988.498108449072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45988.498108449072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45988.498108449072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45988.498108449072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45988.498108449072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45988.498108449072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45988.498108449072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45988.498108449072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45988.498108449072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45988.498108449072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45988.498108449072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45988.498108449072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45988.498108449072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45988.498108449072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45988.498108449072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45988.498108449072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45988.498108449072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45988.498108449072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45988.498108449072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45988.498108449072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45988.498108449072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45988.498108449072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45988.498108449072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45988.498108449072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45988.498108449072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45988.498108449072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45988.498108449072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45988.498108449072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45988.498108449072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45988.498108449072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45988.498108449072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45988.498108449072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45988.498108449072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45988.498108449072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45988.498108449072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45988.498108449072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45988.498108449072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45988.498108449072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45988.498108449072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45988.498108449072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45988.498108449072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45988.498108449072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45988.498108449072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45988.498108449072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45988.498108449072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45988.498108449072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45988.498108449072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45988.498108449072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45988.498108449072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45988.498108449072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45988.498108449072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45988.498108449072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45988.498108449072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45988.498108449072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45988.498108449072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45988.498108449072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45988.498108449072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45988.498108449072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45988.498108449072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45988.498108449072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45988.498108449072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45988.498108449072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45988.498108449072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45988.498108449072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45988.498108449072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45988.498108449072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45988.498108449072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45988.498108449072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45988.498108449072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45988.498108449072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45988.498108449072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45988.498108449072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45988.498108449072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45988.498108449072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45988.498108449072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45988.498108449072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45988.498108449072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45988.498108449072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45988.498108449072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45988.498108449072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45988.498108449072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45988.498108449072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45988.498108449072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45988.498108449072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45988.498108449072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45988.498108449072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45988.498108449072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45988.498108449072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45988.498108449072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45988.498108449072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45988.498108449072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45988.498108449072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45988.498108449072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45988.498108449072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45988.498108449072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45988.498108449072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45988.498108449072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45988.498108449072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45988.498108449072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45988.498108449072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45988.498108449072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45988.498108449072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45988.498108449072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45988.498108449072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45988.498108449072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45988.498108449072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45988.498108449072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45988.498108449072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45988.498108449072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45988.498108449072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45988.498108449072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45988.498108449072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45988.498108449072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45988.498108449072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45988.498108449072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45988.498108449072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45988.498108449072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45988.498108449072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45988.498108449072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45988.498108449072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45988.498108449072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45988.498108449072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45988.498108449072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45988.498108449072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45988.498108449072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45988.498108449072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45988.498108449072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45988.498108449072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45988.498108449072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45988.498108449072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45988.498108449072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45988.498108449072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45988.498108449072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45988.498108449072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45988.498108449072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45988.498108449072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45988.498108449072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45988.498108449072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45988.498108449072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45988.498108449072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45988.498108449072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45988.498108449072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45988.498108449072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45988.498108449072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45988.498108449072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45988.498108449072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45988.498108449072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45988.498108449072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45988.498108449072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45988.498108449072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45988.498108449072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45988.498108449072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45988.498108449072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45988.498108449072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45988.498108449072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45988.498108449072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45988.498108449072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45988.498108449072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45988.498108449072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45988.498108449072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45988.498108449072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45988.498108449072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45988.498108449072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45988.498108449072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45988.498108449072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45988.498108449072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45988.498108449072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45988.498108449072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45988.498108449072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45988.498108449072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45988.498108449072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45988.498108449072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45988.498108449072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45988.498108449072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45988.498108449072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45988.498108449072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45988.498108449072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45988.498108449072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45988.498108449072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45988.498108449072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45988.498108449072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45988.498108449072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45988.498108449072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45988.498108449072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45988.498108449072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45988.498108449072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45988.498108449072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45988.498108449072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45988.498108449072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45988.498108449072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45988.498108449072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45988.498108449072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45988.498108449072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45988.498108449072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45988.498108449072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45988.498108449072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45988.498108449072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45988.498108449072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45988.498108449072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45988.498108449072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45988.498108449072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45988.498108449072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45988.498108449072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45988.498108449072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45988.498108449072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45988.498108449072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45988.498108449072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45988.498108449072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45988.498108449072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45988.498108449072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45988.498108449072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45988.498108449072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45988.498108449072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45988.498108449072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45988.498108449072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45988.498108449072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45988.498108449072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45988.498108449072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45988.498108449072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45988.498108449072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45988.498108449072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45988.498108449072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45988.498108449072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45988.498108449072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45988.498108449072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45988.498108449072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45988.498108449072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45988.498108449072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45988.498108449072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45988.498108449072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45988.498108449072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45988.498108449072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45988.498108449072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45988.498108449072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45988.498108449072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45988.498108449072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45988.498108449072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45988.498108449072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45988.498108449072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45988.498108449072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45988.498108449072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45988.498108449072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45988.498108449072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45988.498108449072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45988.498108449072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45988.498108449072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45988.498108449072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45988.498108449072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45988.498108449072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45988.498108449072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45988.498108449072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45988.498108449072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45988.498108449072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45988.498108449072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45988.498108449072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45988.498108449072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45988.498108449072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45988.498108449072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45988.498108449072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45988.498108449072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45988.498108449072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45988.498108449072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45988.498108449072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45988.498108449072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45988.498108449072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45988.498108449072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45988.498108449072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45988.498108449072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45988.498108449072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45988.498108449072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45988.498108449072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45988.498108449072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45988.498108449072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45988.498108449072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45988.498108449072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45988.498108449072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45988.498108449072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45988.498108449072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45988.498108449072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45988.498108449072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45988.498108449072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45988.498108449072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45988.498108449072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45988.498108449072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45988.498108449072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45988.498108449072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45988.498108449072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45988.498108449072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45988.498108449072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45988.498108449072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45988.498108449072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45988.498108449072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45988.498108449072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45988.498108449072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45988.498108449072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45988.498108449072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45988.498108449072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45988.498108449072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45988.498108449072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45988.498108449072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45988.498108449072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45988.498108449072</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285.01739085647569</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tr">
        <f>IFERROR(VLOOKUP(D3,DB!A:K,11,0),"")</f>
        <v>R4</v>
      </c>
      <c r="C3" s="90">
        <v>1</v>
      </c>
      <c r="D3" s="88" t="s">
        <v>37030</v>
      </c>
      <c r="E3" s="91" t="s">
        <v>39021</v>
      </c>
      <c r="F3" s="92">
        <v>45988.369444444441</v>
      </c>
      <c r="G3" s="93">
        <f t="shared" ref="G3:G24" ca="1" si="0">IFERROR(NOW()-F3,"")</f>
        <v>0.12866400463099126</v>
      </c>
      <c r="H3" s="92">
        <v>45988.351921296293</v>
      </c>
      <c r="I3" s="92" t="str">
        <f>IFERROR(VLOOKUP(D3,DB!A:F,6,0),"")</f>
        <v>SCECO</v>
      </c>
      <c r="J3" s="92" t="str">
        <f>IFERROR(VLOOKUP(D3,DB!A:G,7,0),"")</f>
        <v>Dead</v>
      </c>
      <c r="K3" s="94" t="s">
        <v>39116</v>
      </c>
      <c r="L3" s="88" t="str">
        <f>IFERROR(VLOOKUP(D3,DB!A:I,9,0),"")</f>
        <v>Latis</v>
      </c>
    </row>
    <row r="4" spans="1:16" ht="15" customHeight="1">
      <c r="A4" s="110" t="s">
        <v>39117</v>
      </c>
      <c r="B4" s="110" t="str">
        <f>IFERROR(VLOOKUP(D4,DB!A:K,11,0),"")</f>
        <v>R4</v>
      </c>
      <c r="C4" s="90">
        <v>1</v>
      </c>
      <c r="D4" s="88" t="s">
        <v>36935</v>
      </c>
      <c r="E4" s="91" t="s">
        <v>39021</v>
      </c>
      <c r="F4" s="92"/>
      <c r="G4" s="93">
        <f t="shared" ca="1" si="0"/>
        <v>45988.498108449072</v>
      </c>
      <c r="H4" s="92">
        <v>45988.351921296293</v>
      </c>
      <c r="I4" s="92" t="str">
        <f>IFERROR(VLOOKUP(D4,DB!A:F,6,0),"")</f>
        <v>SCECO</v>
      </c>
      <c r="J4" s="92" t="str">
        <f>IFERROR(VLOOKUP(D4,DB!A:G,7,0),"")</f>
        <v>Dead</v>
      </c>
      <c r="K4" s="94" t="s">
        <v>39116</v>
      </c>
      <c r="L4" s="88" t="str">
        <f>IFERROR(VLOOKUP(D4,DB!A:I,9,0),"")</f>
        <v>Latis</v>
      </c>
    </row>
    <row r="5" spans="1:16" ht="15" customHeight="1">
      <c r="A5" s="110" t="s">
        <v>39118</v>
      </c>
      <c r="B5" s="110" t="str">
        <f>IFERROR(VLOOKUP(D5,DB!A:K,11,0),"")</f>
        <v>R4</v>
      </c>
      <c r="C5" s="90">
        <v>1</v>
      </c>
      <c r="D5" s="88" t="s">
        <v>34148</v>
      </c>
      <c r="E5" s="91" t="s">
        <v>39021</v>
      </c>
      <c r="F5" s="92">
        <v>45988.444930555554</v>
      </c>
      <c r="G5" s="93">
        <f t="shared" ca="1" si="0"/>
        <v>5.3177893518295605E-2</v>
      </c>
      <c r="H5" s="92">
        <v>45988.43645833333</v>
      </c>
      <c r="I5" s="92" t="str">
        <f>IFERROR(VLOOKUP(D5,DB!A:F,6,0),"")</f>
        <v>SCECO</v>
      </c>
      <c r="J5" s="92" t="str">
        <f>IFERROR(VLOOKUP(D5,DB!A:G,7,0),"")</f>
        <v>Dead</v>
      </c>
      <c r="K5" s="94" t="s">
        <v>39119</v>
      </c>
      <c r="L5" s="88" t="str">
        <f>IFERROR(VLOOKUP(D5,DB!A:I,9,0),"")</f>
        <v>Latis</v>
      </c>
    </row>
    <row r="6" spans="1:16" ht="15" customHeight="1">
      <c r="A6" s="110" t="s">
        <v>39120</v>
      </c>
      <c r="B6" s="110" t="str">
        <f>IFERROR(VLOOKUP(D6,DB!A:K,11,0),"")</f>
        <v>R4</v>
      </c>
      <c r="C6" s="90">
        <v>1</v>
      </c>
      <c r="D6" s="88" t="s">
        <v>30338</v>
      </c>
      <c r="E6" s="91" t="s">
        <v>39021</v>
      </c>
      <c r="F6" s="92">
        <v>45988.441886574074</v>
      </c>
      <c r="G6" s="93">
        <f t="shared" ca="1" si="0"/>
        <v>5.6221874998300336E-2</v>
      </c>
      <c r="H6" s="92">
        <v>45988.465717592589</v>
      </c>
      <c r="I6" s="92" t="str">
        <f>IFERROR(VLOOKUP(D6,DB!A:F,6,0),"")</f>
        <v>SCECO</v>
      </c>
      <c r="J6" s="92" t="str">
        <f>IFERROR(VLOOKUP(D6,DB!A:G,7,0),"")</f>
        <v>Dead</v>
      </c>
      <c r="K6" s="94" t="s">
        <v>39121</v>
      </c>
      <c r="L6" s="88" t="str">
        <f>IFERROR(VLOOKUP(D6,DB!A:I,9,0),"")</f>
        <v>Latis</v>
      </c>
    </row>
    <row r="7" spans="1:16" ht="15" customHeight="1">
      <c r="A7" s="110"/>
      <c r="B7" s="110" t="str">
        <f>IFERROR(VLOOKUP(D7,DB!A:K,11,0),"")</f>
        <v/>
      </c>
      <c r="C7" s="90"/>
      <c r="D7" s="88"/>
      <c r="E7" s="91"/>
      <c r="F7" s="92"/>
      <c r="G7" s="93">
        <f t="shared" ca="1" si="0"/>
        <v>45988.498108449072</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45988.498108449072</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45988.498108449072</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45988.498108449072</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45988.498108449072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45988.498108449072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45988.498108449072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45988.498108449072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45988.498108449072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45988.498108449072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48"/>
      <c r="E17" s="91"/>
      <c r="F17" s="92"/>
      <c r="G17" s="93">
        <f t="shared" ca="1" si="0"/>
        <v>45988.498108449072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45988.498108449072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45988.498108449072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45988.498108449072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45988.498108449072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45988.498108449072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45988.498108449072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45988.498108449072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ref="G25:G88" ca="1" si="1">IFERROR(NOW()-F25,"")</f>
        <v>45988.498108449072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45988.498108449072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45988.498108449072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45988.498108449072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45988.498108449072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45988.498108449072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45988.498108449072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45988.498108449072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45988.498108449072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45988.498108449072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45988.498108449072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45988.498108449072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45988.498108449072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45988.498108449072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45988.498108449072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45988.498108449072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45988.498108449072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45988.498108449072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45988.498108449072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45988.498108449072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45988.498108449072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45988.498108449072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45988.498108449072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45988.498108449072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45988.498108449072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45988.498108449072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45988.498108449072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45988.498108449072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45988.498108449072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45988.498108449072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45988.498108449072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45988.498108449072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45988.498108449072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45988.498108449072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45988.498108449072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45988.498108449072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45988.498108449072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45988.498108449072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45988.498108449072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45988.498108449072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45988.498108449072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45988.498108449072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45988.498108449072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45988.498108449072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45988.498108449072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45988.498108449072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45988.498108449072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45988.498108449072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45988.498108449072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45988.498108449072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45988.498108449072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45988.498108449072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45988.498108449072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45988.498108449072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45988.498108449072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45988.498108449072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45988.498108449072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45988.498108449072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45988.498108449072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45988.498108449072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45988.498108449072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45988.498108449072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45988.498108449072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45988.498108449072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ref="G89:G152" ca="1" si="2">IFERROR(NOW()-F89,"")</f>
        <v>45988.498108449072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45988.498108449072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45988.498108449072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45988.498108449072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45988.498108449072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45988.498108449072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45988.498108449072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45988.498108449072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45988.498108449072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45988.498108449072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45988.498108449072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45988.498108449072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45988.498108449072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45988.498108449072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45988.498108449072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45988.498108449072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45988.498108449072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45988.498108449072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45988.498108449072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45988.498108449072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45988.498108449072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45988.498108449072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45988.498108449072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45988.498108449072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45988.498108449072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45988.498108449072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45988.498108449072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45988.498108449072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45988.498108449072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45988.498108449072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45988.498108449072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45988.498108449072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45988.498108449072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45988.498108449072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45988.498108449072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45988.498108449072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45988.498108449072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45988.498108449072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45988.498108449072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45988.498108449072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45988.498108449072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45988.498108449072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45988.498108449072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45988.498108449072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45988.498108449072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45988.498108449072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45988.498108449072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45988.498108449072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45988.498108449072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45988.498108449072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45988.498108449072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45988.498108449072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45988.498108449072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45988.498108449072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45988.498108449072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45988.498108449072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45988.498108449072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45988.498108449072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45988.498108449072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45988.498108449072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45988.498108449072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45988.498108449072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45988.498108449072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45988.498108449072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ref="G153:G216" ca="1" si="3">IFERROR(NOW()-F153,"")</f>
        <v>45988.498108449072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45988.498108449072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45988.498108449072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45988.498108449072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45988.498108449072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45988.498108449072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45988.498108449072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45988.498108449072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45988.498108449072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45988.498108449072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45988.498108449072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45988.498108449072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45988.498108449072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45988.498108449072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45988.498108449072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45988.498108449072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45988.498108449072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45988.498108449072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45988.498108449072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45988.498108449072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45988.498108449072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45988.498108449072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45988.498108449072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45988.498108449072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45988.498108449072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45988.498108449072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45988.498108449072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45988.498108449072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45988.498108449072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45988.498108449072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45988.498108449072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45988.498108449072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45988.498108449072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45988.498108449072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45988.498108449072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45988.498108449072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45988.498108449072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45988.498108449072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45988.498108449072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45988.498108449072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45988.498108449072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45988.498108449072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45988.498108449072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45988.498108449072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45988.498108449072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45988.498108449072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45988.498108449072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45988.498108449072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45988.498108449072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45988.498108449072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45988.498108449072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45988.498108449072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45988.498108449072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45988.498108449072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45988.498108449072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45988.498108449072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45988.498108449072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45988.498108449072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45988.498108449072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45988.498108449072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45988.498108449072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45988.498108449072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45988.498108449072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45988.498108449072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ref="G217:G280" ca="1" si="4">IFERROR(NOW()-F217,"")</f>
        <v>45988.498108449072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45988.498108449072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45988.498108449072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45988.498108449072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45988.498108449072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45988.498108449072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45988.498108449072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45988.498108449072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45988.498108449072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45988.498108449072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45988.498108449072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45988.498108449072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45988.498108449072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45988.498108449072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45988.498108449072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45988.498108449072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45988.498108449072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45988.498108449072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45988.498108449072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45988.498108449072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45988.498108449072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45988.498108449072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45988.498108449072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45988.498108449072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45988.498108449072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45988.498108449072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45988.498108449072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45988.498108449072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45988.498108449072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45988.498108449072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45988.498108449072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45988.498108449072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45988.498108449072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45988.498108449072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45988.498108449072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45988.498108449072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45988.498108449072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45988.498108449072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45988.498108449072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45988.498108449072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45988.498108449072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45988.498108449072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45988.498108449072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45988.498108449072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45988.498108449072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45988.498108449072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45988.498108449072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45988.498108449072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45988.498108449072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45988.498108449072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45988.498108449072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45988.498108449072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45988.498108449072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45988.498108449072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45988.498108449072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45988.498108449072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45988.498108449072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45988.498108449072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45988.498108449072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45988.498108449072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45988.498108449072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45988.498108449072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45988.498108449072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45988.498108449072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ref="G281:G326" ca="1" si="5">IFERROR(NOW()-F281,"")</f>
        <v>45988.498108449072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45988.498108449072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45988.498108449072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45988.498108449072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45988.498108449072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45988.498108449072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45988.498108449072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45988.498108449072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45988.498108449072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45988.498108449072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45988.498108449072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45988.498108449072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45988.498108449072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45988.498108449072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45988.498108449072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45988.498108449072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45988.498108449072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45988.498108449072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45988.498108449072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45988.498108449072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45988.498108449072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45988.498108449072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45988.498108449072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45988.498108449072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45988.498108449072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45988.498108449072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45988.498108449072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45988.498108449072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45988.498108449072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45988.498108449072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45988.498108449072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45988.498108449072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45988.498108449072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45988.498108449072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45988.498108449072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45988.498108449072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45988.498108449072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45988.498108449072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45988.498108449072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45988.498108449072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45988.498108449072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45988.498108449072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45988.498108449072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45988.498108449072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45988.498108449072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45988.498108449072</v>
      </c>
      <c r="H326" s="92"/>
      <c r="I326" s="110" t="str">
        <f>IFERROR(VLOOKUP(D326,DB!A:F,6,0),"")</f>
        <v/>
      </c>
      <c r="J326" s="110" t="str">
        <f>IFERROR(VLOOKUP(D326,DB!A:G,7,0),"")</f>
        <v/>
      </c>
      <c r="K326" s="94"/>
      <c r="L326" s="88" t="str">
        <f>IFERROR(VLOOKUP(D326,DB!A:I,9,0),"")</f>
        <v/>
      </c>
    </row>
  </sheetData>
  <dataValidations count="2">
    <dataValidation allowBlank="1" showInputMessage="1" showErrorMessage="1" sqref="E1" xr:uid="{A4F81451-56CC-4543-9497-104C4E44EE4B}"/>
    <dataValidation type="list" allowBlank="1" showInputMessage="1" showErrorMessage="1" sqref="E2:E3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workbookViewId="0">
      <selection activeCell="A2" sqref="A2:XFD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39122</v>
      </c>
      <c r="B2" s="37" t="str">
        <f>IFERROR(VLOOKUP(D2,DB!A:K,11,0),"")</f>
        <v>R5</v>
      </c>
      <c r="C2" s="37">
        <v>3</v>
      </c>
      <c r="D2" s="103" t="s">
        <v>36011</v>
      </c>
      <c r="E2" s="37" t="s">
        <v>39021</v>
      </c>
      <c r="F2" s="38">
        <v>45891.832060185188</v>
      </c>
      <c r="G2" s="105">
        <f ca="1">IFERROR(NOW()-F2,"")</f>
        <v>96.666048263883567</v>
      </c>
      <c r="H2" s="38">
        <v>45891.790393518517</v>
      </c>
      <c r="I2" s="37" t="str">
        <f>IFERROR(VLOOKUP(D2,DB!A:F,6,0),"")</f>
        <v>Generator-SG</v>
      </c>
      <c r="J2" s="37" t="str">
        <f>IFERROR(VLOOKUP(D2,DB!A:G,7,0),"")</f>
        <v>Vandalized</v>
      </c>
      <c r="K2" s="37" t="s">
        <v>39123</v>
      </c>
      <c r="L2" s="37" t="str">
        <f>IFERROR(VLOOKUP(D2,DB!A:I,9,0),"")</f>
        <v>Latis</v>
      </c>
      <c r="M2" s="102"/>
    </row>
    <row r="3" spans="1:13" s="39" customFormat="1" ht="30.75">
      <c r="A3" s="37" t="s">
        <v>39124</v>
      </c>
      <c r="B3" s="37" t="str">
        <f>IFERROR(VLOOKUP(D3,DB!A:K,11,0),"")</f>
        <v>R5</v>
      </c>
      <c r="C3" s="37">
        <v>1</v>
      </c>
      <c r="D3" s="37" t="s">
        <v>33268</v>
      </c>
      <c r="E3" s="37" t="s">
        <v>39100</v>
      </c>
      <c r="F3" s="38">
        <v>45926.188877314817</v>
      </c>
      <c r="G3" s="105">
        <f t="shared" ref="G3" ca="1" si="0">IFERROR(NOW()-F3,"")</f>
        <v>62.309231134255242</v>
      </c>
      <c r="H3" s="38">
        <v>45926.158159722225</v>
      </c>
      <c r="I3" s="37" t="str">
        <f>IFERROR(VLOOKUP(D3,DB!A:F,6,0),"")</f>
        <v>SCECO</v>
      </c>
      <c r="J3" s="37" t="str">
        <f>IFERROR(VLOOKUP(D3,DB!A:G,7,0),"")</f>
        <v>Good</v>
      </c>
      <c r="K3" s="37" t="s">
        <v>39125</v>
      </c>
      <c r="L3" s="37" t="str">
        <f>IFERROR(VLOOKUP(D3,DB!A:I,9,0),"")</f>
        <v>Latis</v>
      </c>
      <c r="M3" s="102"/>
    </row>
    <row r="4" spans="1:13" s="39" customFormat="1" ht="48" customHeight="1">
      <c r="A4" s="106" t="s">
        <v>39126</v>
      </c>
      <c r="B4" s="106" t="str">
        <f>IFERROR(VLOOKUP(D4,DB!A:K,11,0),"")</f>
        <v>R5</v>
      </c>
      <c r="C4" s="106">
        <v>1</v>
      </c>
      <c r="D4" s="106" t="s">
        <v>34758</v>
      </c>
      <c r="E4" s="106" t="s">
        <v>39100</v>
      </c>
      <c r="F4" s="107">
        <v>45948.661111111112</v>
      </c>
      <c r="G4" s="108">
        <f t="shared" ref="G4" ca="1" si="1">IFERROR(NOW()-F4,"")</f>
        <v>39.836997337959474</v>
      </c>
      <c r="H4" s="107">
        <v>45948.661111111112</v>
      </c>
      <c r="I4" s="106" t="str">
        <f>IFERROR(VLOOKUP(D4,DB!A:F,6,0),"")</f>
        <v>SCECO</v>
      </c>
      <c r="J4" s="106" t="str">
        <f>IFERROR(VLOOKUP(D4,DB!A:G,7,0),"")</f>
        <v>Dead</v>
      </c>
      <c r="K4" s="106" t="s">
        <v>39127</v>
      </c>
      <c r="L4" s="106" t="str">
        <f>IFERROR(VLOOKUP(D4,DB!A:I,9,0),"")</f>
        <v>Latis</v>
      </c>
    </row>
    <row r="5" spans="1:13" s="39" customFormat="1" ht="30.75">
      <c r="A5" s="106" t="s">
        <v>39128</v>
      </c>
      <c r="B5" s="106" t="str">
        <f>IFERROR(VLOOKUP(D5,DB!A:K,11,0),"")</f>
        <v>R5</v>
      </c>
      <c r="C5" s="106">
        <v>1</v>
      </c>
      <c r="D5" s="106" t="s">
        <v>36518</v>
      </c>
      <c r="E5" s="106" t="s">
        <v>39021</v>
      </c>
      <c r="F5" s="119">
        <v>45981.373298611114</v>
      </c>
      <c r="G5" s="108">
        <f ca="1">IFERROR(NOW()-F5,"")</f>
        <v>7.1248098379583098</v>
      </c>
      <c r="H5" s="119">
        <v>45981.360798611109</v>
      </c>
      <c r="I5" s="106" t="str">
        <f>IFERROR(VLOOKUP(D5,DB!A:F,6,0),"")</f>
        <v>SCECO</v>
      </c>
      <c r="J5" s="106" t="str">
        <f>IFERROR(VLOOKUP(D5,DB!A:G,7,0),"")</f>
        <v>Dead</v>
      </c>
      <c r="K5" s="106" t="s">
        <v>39129</v>
      </c>
      <c r="L5" s="106" t="str">
        <f>IFERROR(VLOOKUP(D5,DB!A:I,9,0),"")</f>
        <v>Latis</v>
      </c>
    </row>
    <row r="6" spans="1:13" s="39" customFormat="1">
      <c r="A6" s="37" t="s">
        <v>39130</v>
      </c>
      <c r="B6" s="37" t="str">
        <f>IFERROR(VLOOKUP(D6,DB!A:K,11,0),"")</f>
        <v>R5</v>
      </c>
      <c r="C6" s="37">
        <v>2</v>
      </c>
      <c r="D6" s="37" t="s">
        <v>38236</v>
      </c>
      <c r="E6" s="37" t="s">
        <v>39100</v>
      </c>
      <c r="F6" s="38" t="s">
        <v>24</v>
      </c>
      <c r="G6" s="144" t="str">
        <f t="shared" ref="G6:G27" ca="1" si="2">IFERROR(NOW()-F6,"")</f>
        <v/>
      </c>
      <c r="H6" s="38">
        <v>45988.443425925929</v>
      </c>
      <c r="I6" s="37" t="str">
        <f>IFERROR(VLOOKUP(D6,DB!A:F,6,0),"")</f>
        <v>SCECO</v>
      </c>
      <c r="J6" s="37" t="str">
        <f>IFERROR(VLOOKUP(D6,DB!A:G,7,0),"")</f>
        <v>Haj Removal</v>
      </c>
      <c r="K6" s="37" t="s">
        <v>39131</v>
      </c>
      <c r="L6" s="37" t="str">
        <f>IFERROR(VLOOKUP(D6,DB!A:I,9,0),"")</f>
        <v>Latis</v>
      </c>
    </row>
    <row r="7" spans="1:13" s="39" customFormat="1">
      <c r="A7" s="37" t="s">
        <v>39132</v>
      </c>
      <c r="B7" s="37" t="str">
        <f>IFERROR(VLOOKUP(D7,DB!A:K,11,0),"")</f>
        <v>R5</v>
      </c>
      <c r="C7" s="37">
        <v>2</v>
      </c>
      <c r="D7" s="37" t="s">
        <v>31274</v>
      </c>
      <c r="E7" s="37" t="s">
        <v>39021</v>
      </c>
      <c r="F7" s="38">
        <v>45988.458541666667</v>
      </c>
      <c r="G7" s="144">
        <f t="shared" ca="1" si="2"/>
        <v>3.9566782405017875E-2</v>
      </c>
      <c r="H7" s="38">
        <v>45988.450902777775</v>
      </c>
      <c r="I7" s="37" t="str">
        <f>IFERROR(VLOOKUP(D7,DB!A:F,6,0),"")</f>
        <v>SCECO</v>
      </c>
      <c r="J7" s="37" t="str">
        <f>IFERROR(VLOOKUP(D7,DB!A:G,7,0),"")</f>
        <v>Vandalized</v>
      </c>
      <c r="K7" s="37" t="s">
        <v>39133</v>
      </c>
      <c r="L7" s="37" t="str">
        <f>IFERROR(VLOOKUP(D7,DB!A:I,9,0),"")</f>
        <v>Latis</v>
      </c>
    </row>
    <row r="8" spans="1:13" s="39" customFormat="1">
      <c r="A8" s="37"/>
      <c r="B8" s="37" t="str">
        <f>IFERROR(VLOOKUP(D8,DB!A:K,11,0),"")</f>
        <v/>
      </c>
      <c r="C8" s="37"/>
      <c r="D8" s="37"/>
      <c r="E8" s="37"/>
      <c r="F8" s="38"/>
      <c r="G8" s="144">
        <f t="shared" ca="1" si="2"/>
        <v>45988.498108449072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45988.498108449072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45988.498108449072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45988.498108449072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45988.498108449072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45988.498108449072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45988.498108449072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45988.498108449072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45988.498108449072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45988.498108449072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45988.498108449072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45988.498108449072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45988.498108449072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45988.498108449072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45988.498108449072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45988.498108449072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45988.498108449072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45988.498108449072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45988.498108449072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45988.498108449072</v>
      </c>
      <c r="H27" s="38"/>
      <c r="I27" s="37" t="str">
        <f>IFERROR(VLOOKUP(D27,DB!A:F,6,0),"")</f>
        <v/>
      </c>
      <c r="J27" s="37" t="str">
        <f>IFERROR(VLOOKUP(D27,DB!A:G,7,0),"")</f>
        <v/>
      </c>
      <c r="K27" s="37"/>
      <c r="L27" s="37"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3"/>
  <sheetViews>
    <sheetView tabSelected="1" workbookViewId="0">
      <selection activeCell="K8" sqref="K8"/>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t="s">
        <v>39134</v>
      </c>
      <c r="B2" s="124" t="str">
        <f>IFERROR(VLOOKUP(D2,DB!A:K,11,0),"")</f>
        <v>R6</v>
      </c>
      <c r="C2" s="103">
        <v>1</v>
      </c>
      <c r="D2" s="124" t="s">
        <v>34020</v>
      </c>
      <c r="E2" s="103" t="s">
        <v>39021</v>
      </c>
      <c r="F2" s="151"/>
      <c r="G2" s="72">
        <f ca="1">IFERROR(NOW()-F2,"-")</f>
        <v>45988.498108449072</v>
      </c>
      <c r="H2" s="151">
        <v>45988.421805555554</v>
      </c>
      <c r="I2" s="124" t="str">
        <f>IFERROR(VLOOKUP(D2,DB!A:F,6,0),"")</f>
        <v>Generator-SG</v>
      </c>
      <c r="J2" s="124" t="str">
        <f>IFERROR(VLOOKUP(D2,DB!A:G,7,0),"")</f>
        <v>Dead</v>
      </c>
      <c r="K2" s="103" t="s">
        <v>39135</v>
      </c>
      <c r="L2" s="128" t="str">
        <f>IFERROR(VLOOKUP(D2,DB!A:I,9,0),"")</f>
        <v>Latis</v>
      </c>
    </row>
    <row r="3" spans="1:16382" ht="31.5" customHeight="1">
      <c r="A3" s="149" t="s">
        <v>39136</v>
      </c>
      <c r="B3" s="124" t="str">
        <f>IFERROR(VLOOKUP(D3,DB!A:K,11,0),"")</f>
        <v>R6</v>
      </c>
      <c r="C3" s="125">
        <v>5</v>
      </c>
      <c r="D3" s="124" t="s">
        <v>29123</v>
      </c>
      <c r="E3" s="106" t="s">
        <v>39021</v>
      </c>
      <c r="F3" s="150">
        <v>45988.443680555552</v>
      </c>
      <c r="G3" s="72">
        <f t="shared" ref="G3:G6" ca="1" si="0">IFERROR(NOW()-F3,"-")</f>
        <v>5.4427893519459758E-2</v>
      </c>
      <c r="H3" s="150">
        <v>45988.439687500002</v>
      </c>
      <c r="I3" s="124" t="str">
        <f>IFERROR(VLOOKUP(D3,DB!A:F,6,0),"")</f>
        <v>SCECO</v>
      </c>
      <c r="J3" s="124" t="str">
        <f>IFERROR(VLOOKUP(D3,DB!A:G,7,0),"")</f>
        <v>Weak+No BB Design</v>
      </c>
      <c r="K3" s="127" t="s">
        <v>39137</v>
      </c>
      <c r="L3" s="128" t="str">
        <f>IFERROR(VLOOKUP(D3,DB!A:I,9,0),"")</f>
        <v>Latis</v>
      </c>
    </row>
    <row r="4" spans="1:16382" ht="31.5" customHeight="1">
      <c r="A4" s="149" t="s">
        <v>39138</v>
      </c>
      <c r="B4" s="124" t="str">
        <f>IFERROR(VLOOKUP(D4,DB!A:K,11,0),"")</f>
        <v>R6</v>
      </c>
      <c r="C4" s="125">
        <v>1</v>
      </c>
      <c r="D4" s="124" t="s">
        <v>35495</v>
      </c>
      <c r="E4" s="106" t="s">
        <v>39021</v>
      </c>
      <c r="F4" s="150">
        <v>45988.475162037037</v>
      </c>
      <c r="G4" s="72">
        <f t="shared" ca="1" si="0"/>
        <v>2.2946412034798414E-2</v>
      </c>
      <c r="H4" s="150">
        <v>45988.467476851853</v>
      </c>
      <c r="I4" s="124" t="str">
        <f>IFERROR(VLOOKUP(D4,DB!A:F,6,0),"")</f>
        <v>SCECO</v>
      </c>
      <c r="J4" s="124" t="str">
        <f>IFERROR(VLOOKUP(D4,DB!A:G,7,0),"")</f>
        <v>Dead+No BB Design</v>
      </c>
      <c r="K4" s="127" t="s">
        <v>39139</v>
      </c>
      <c r="L4" s="128" t="str">
        <f>IFERROR(VLOOKUP(D4,DB!A:I,9,0),"")</f>
        <v>Latis</v>
      </c>
    </row>
    <row r="5" spans="1:16382" ht="31.5" customHeight="1">
      <c r="A5" s="123"/>
      <c r="B5" s="124" t="str">
        <f>IFERROR(VLOOKUP(D5,DB!A:K,11,0),"")</f>
        <v/>
      </c>
      <c r="C5" s="125"/>
      <c r="D5" s="124"/>
      <c r="E5" s="106"/>
      <c r="F5"/>
      <c r="G5" s="72">
        <f t="shared" ca="1" si="0"/>
        <v>45988.498108449072</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t="shared" ca="1" si="0"/>
        <v>45988.498108449072</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45988.498108449072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45988.498108449072</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45988.498108449072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45988.498108449072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45988.498108449072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45988.498108449072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45988.498108449072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2"/>
      <c r="E14" s="106"/>
      <c r="F14" s="126"/>
      <c r="G14" s="72">
        <f ca="1">IFERROR(NOW()-F14,"-")</f>
        <v>45988.498108449072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45988.498108449072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45988.498108449072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45988.498108449072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45988.498108449072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45988.498108449072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45988.498108449072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2"/>
      <c r="E21" s="106"/>
      <c r="F21" s="126"/>
      <c r="G21" s="72">
        <f ca="1">IFERROR(NOW()-F21,"-")</f>
        <v>45988.498108449072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45988.498108449072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45988.498108449072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45988.498108449072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45988.498108449072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45988.498108449072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45988.498108449072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2"/>
      <c r="E28" s="106"/>
      <c r="F28" s="126"/>
      <c r="G28" s="72">
        <f ca="1">IFERROR(NOW()-F28,"-")</f>
        <v>45988.498108449072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45988.498108449072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45988.498108449072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45988.498108449072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45988.498108449072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45988.498108449072</v>
      </c>
      <c r="H33" s="126"/>
      <c r="I33" s="124" t="str">
        <f>IFERROR(VLOOKUP(D33,DB!A:F,6,0),"")</f>
        <v/>
      </c>
      <c r="J33" s="124" t="str">
        <f>IFERROR(VLOOKUP(D33,DB!A:G,7,0),"")</f>
        <v/>
      </c>
      <c r="K33" s="127"/>
      <c r="L33" s="128" t="str">
        <f>IFERROR(VLOOKUP(D33,DB!A:I,9,0),"")</f>
        <v/>
      </c>
    </row>
  </sheetData>
  <dataValidations count="2">
    <dataValidation allowBlank="1" showInputMessage="1" showErrorMessage="1" sqref="E1" xr:uid="{9E1BC488-8814-4F8A-8DBE-742B3278AB71}"/>
    <dataValidation type="list" allowBlank="1" showInputMessage="1" showErrorMessage="1" sqref="E2:E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2025-11-27T09:01:10Z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